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obal\Pictures\"/>
    </mc:Choice>
  </mc:AlternateContent>
  <xr:revisionPtr revIDLastSave="0" documentId="13_ncr:1_{EA6120D3-C676-4E03-86C6-315B0472F867}" xr6:coauthVersionLast="47" xr6:coauthVersionMax="47" xr10:uidLastSave="{00000000-0000-0000-0000-000000000000}"/>
  <bookViews>
    <workbookView xWindow="-120" yWindow="-120" windowWidth="29040" windowHeight="15720" tabRatio="500" activeTab="5" xr2:uid="{00000000-000D-0000-FFFF-FFFF00000000}"/>
  </bookViews>
  <sheets>
    <sheet name="Uputstvo" sheetId="1" r:id="rId1"/>
    <sheet name="Mesečni budžet" sheetId="2" r:id="rId2"/>
    <sheet name="Povremeni troškovi" sheetId="3" r:id="rId3"/>
    <sheet name="Krediti" sheetId="4" r:id="rId4"/>
    <sheet name="Primer" sheetId="5" r:id="rId5"/>
    <sheet name="Grafikoni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31" i="6" l="1"/>
  <c r="P31" i="6"/>
  <c r="O30" i="6"/>
  <c r="P30" i="6"/>
  <c r="O29" i="6"/>
  <c r="P29" i="6"/>
  <c r="O28" i="6"/>
  <c r="P28" i="6"/>
  <c r="O27" i="6"/>
  <c r="P27" i="6"/>
  <c r="O26" i="6"/>
  <c r="P26" i="6"/>
  <c r="O25" i="6"/>
  <c r="P25" i="6"/>
  <c r="O24" i="6"/>
  <c r="P24" i="6"/>
  <c r="O23" i="6"/>
  <c r="P23" i="6"/>
  <c r="O22" i="6"/>
  <c r="P22" i="6"/>
  <c r="O21" i="6"/>
  <c r="P21" i="6"/>
  <c r="O20" i="6"/>
  <c r="P20" i="6"/>
  <c r="O19" i="6"/>
  <c r="P19" i="6"/>
  <c r="O18" i="6"/>
  <c r="P18" i="6"/>
  <c r="O17" i="6"/>
  <c r="P17" i="6"/>
  <c r="O16" i="6"/>
  <c r="P16" i="6"/>
  <c r="O15" i="6"/>
  <c r="P15" i="6"/>
  <c r="O14" i="6"/>
  <c r="P14" i="6"/>
  <c r="O10" i="6"/>
  <c r="P10" i="6"/>
  <c r="O9" i="6"/>
  <c r="P9" i="6"/>
  <c r="O8" i="6"/>
  <c r="P8" i="6"/>
  <c r="O7" i="6"/>
  <c r="P7" i="6"/>
  <c r="K34" i="6"/>
  <c r="L34" i="6"/>
  <c r="M34" i="6"/>
  <c r="N34" i="6"/>
  <c r="D32" i="6"/>
  <c r="E32" i="6"/>
  <c r="F32" i="6"/>
  <c r="F34" i="6" s="1"/>
  <c r="G32" i="6"/>
  <c r="G34" i="6" s="1"/>
  <c r="H32" i="6"/>
  <c r="H34" i="6" s="1"/>
  <c r="I32" i="6"/>
  <c r="I34" i="6" s="1"/>
  <c r="J32" i="6"/>
  <c r="K32" i="6"/>
  <c r="L32" i="6"/>
  <c r="M32" i="6"/>
  <c r="N32" i="6"/>
  <c r="C32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D11" i="6"/>
  <c r="E11" i="6"/>
  <c r="F11" i="6"/>
  <c r="G11" i="6"/>
  <c r="H11" i="6"/>
  <c r="I11" i="6"/>
  <c r="J11" i="6"/>
  <c r="J34" i="6" s="1"/>
  <c r="K11" i="6"/>
  <c r="L11" i="6"/>
  <c r="M11" i="6"/>
  <c r="N11" i="6"/>
  <c r="C11" i="6"/>
  <c r="B7" i="6"/>
  <c r="B8" i="6"/>
  <c r="B9" i="6"/>
  <c r="B10" i="6"/>
  <c r="D32" i="5"/>
  <c r="D31" i="5"/>
  <c r="D30" i="5"/>
  <c r="E30" i="5" s="1"/>
  <c r="D28" i="5"/>
  <c r="E28" i="5" s="1"/>
  <c r="D27" i="5"/>
  <c r="E27" i="5" s="1"/>
  <c r="D26" i="5"/>
  <c r="E26" i="5" s="1"/>
  <c r="D23" i="5"/>
  <c r="D33" i="5" s="1"/>
  <c r="E22" i="5"/>
  <c r="E21" i="5"/>
  <c r="E20" i="5"/>
  <c r="E19" i="5"/>
  <c r="E18" i="5"/>
  <c r="E17" i="5"/>
  <c r="E16" i="5"/>
  <c r="E15" i="5"/>
  <c r="E14" i="5"/>
  <c r="E13" i="5"/>
  <c r="E12" i="5"/>
  <c r="E11" i="5"/>
  <c r="E17" i="4"/>
  <c r="D17" i="4"/>
  <c r="G16" i="4"/>
  <c r="G15" i="4"/>
  <c r="G14" i="4"/>
  <c r="G13" i="4"/>
  <c r="G12" i="4"/>
  <c r="G11" i="4"/>
  <c r="G10" i="4"/>
  <c r="G9" i="4"/>
  <c r="D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26" i="3" s="1"/>
  <c r="D26" i="2" s="1"/>
  <c r="J19" i="2" s="1"/>
  <c r="D39" i="2"/>
  <c r="F36" i="2"/>
  <c r="E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F28" i="2"/>
  <c r="F27" i="2"/>
  <c r="F26" i="2"/>
  <c r="G25" i="2"/>
  <c r="F25" i="2"/>
  <c r="G24" i="2"/>
  <c r="F24" i="2"/>
  <c r="F23" i="2"/>
  <c r="G22" i="2"/>
  <c r="F22" i="2"/>
  <c r="L21" i="2"/>
  <c r="F21" i="2"/>
  <c r="N20" i="2"/>
  <c r="M20" i="2"/>
  <c r="J20" i="2"/>
  <c r="G20" i="2"/>
  <c r="F20" i="2"/>
  <c r="N19" i="2"/>
  <c r="M19" i="2"/>
  <c r="K19" i="2"/>
  <c r="G19" i="2"/>
  <c r="F19" i="2"/>
  <c r="D19" i="2"/>
  <c r="D36" i="2" s="1"/>
  <c r="N18" i="2"/>
  <c r="N21" i="2" s="1"/>
  <c r="M18" i="2"/>
  <c r="M21" i="2" s="1"/>
  <c r="K18" i="2"/>
  <c r="J18" i="2"/>
  <c r="G18" i="2"/>
  <c r="F18" i="2"/>
  <c r="E15" i="2"/>
  <c r="D15" i="2"/>
  <c r="G26" i="2" s="1"/>
  <c r="E34" i="6" l="1"/>
  <c r="O32" i="6"/>
  <c r="D34" i="6"/>
  <c r="P32" i="6"/>
  <c r="P11" i="6"/>
  <c r="O11" i="6"/>
  <c r="C34" i="6"/>
  <c r="J21" i="2"/>
  <c r="D38" i="2"/>
  <c r="G27" i="2"/>
  <c r="G36" i="2"/>
  <c r="G21" i="2"/>
  <c r="G28" i="2"/>
  <c r="E38" i="2"/>
  <c r="E23" i="5"/>
  <c r="G23" i="2"/>
  <c r="D19" i="4"/>
  <c r="K20" i="2"/>
  <c r="K21" i="2" s="1"/>
  <c r="P34" i="6" l="1"/>
  <c r="O34" i="6"/>
  <c r="E20" i="4"/>
  <c r="D2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8" authorId="0" shapeId="0" xr:uid="{00000000-0006-0000-0100-000001000000}">
      <text>
        <r>
          <rPr>
            <sz val="10"/>
            <rFont val="Arial"/>
            <family val="2"/>
          </rPr>
          <t>Na primer: oktobar 2026.</t>
        </r>
      </text>
    </comment>
    <comment ref="F17" authorId="0" shapeId="0" xr:uid="{00000000-0006-0000-0100-000002000000}">
      <text>
        <r>
          <rPr>
            <sz val="10"/>
            <rFont val="Arial"/>
            <family val="2"/>
          </rPr>
          <t>Razlika = Plan minus Stvarno. Pozitivan broj znači da ste potrošili manje od plana.</t>
        </r>
      </text>
    </comment>
    <comment ref="L17" authorId="0" shapeId="0" xr:uid="{00000000-0006-0000-0100-000003000000}">
      <text>
        <r>
          <rPr>
            <sz val="10"/>
            <rFont val="Arial"/>
            <family val="2"/>
          </rPr>
          <t>Polazni orijentir je 70/20/10 (nužno, fleksibilno, štednja). Vremenom ga pomerajte ka 50/30/20. Možete ga promeniti.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8" authorId="0" shapeId="0" xr:uid="{00000000-0006-0000-0300-000002000000}">
      <text>
        <r>
          <rPr>
            <sz val="10"/>
            <rFont val="Arial"/>
            <family val="2"/>
          </rPr>
          <t>Upišite kao procenat, na primer 17,5%. Kamatnu stopu i EKS pronaći ćete u ugovoru o kreditu ili u mobilnom bankarstvu.</t>
        </r>
      </text>
    </comment>
    <comment ref="G8" authorId="0" shapeId="0" xr:uid="{00000000-0006-0000-0300-000003000000}">
      <text>
        <r>
          <rPr>
            <sz val="10"/>
            <rFont val="Arial"/>
            <family val="2"/>
          </rPr>
          <t>1 = dug sa najvećom kamatom. Po metodi lavine sav višak novca usmeravate na njega, a ostale dugove otplaćujete redovno.</t>
        </r>
      </text>
    </comment>
    <comment ref="E12" authorId="0" shapeId="0" xr:uid="{00000000-0006-0000-0300-000001000000}">
      <text>
        <r>
          <rPr>
            <sz val="10"/>
            <rFont val="Arial"/>
            <family val="2"/>
          </rPr>
          <t>Za minus upišite iznos koji planirate da vraćate mesečno dok ga ne zatvorite.</t>
        </r>
      </text>
    </comment>
  </commentList>
</comments>
</file>

<file path=xl/sharedStrings.xml><?xml version="1.0" encoding="utf-8"?>
<sst xmlns="http://schemas.openxmlformats.org/spreadsheetml/2006/main" count="203" uniqueCount="143">
  <si>
    <t>decijastednja.rs</t>
  </si>
  <si>
    <t>Kućni budžet: tabela za porodicu</t>
  </si>
  <si>
    <t>Besplatan šablon za planiranje porodičnog budžeta</t>
  </si>
  <si>
    <t>Kako da koristite tabelu</t>
  </si>
  <si>
    <t>1. U listu „Mesečni budžet“ upišite neto primanja porodice u žuta polja kolone „Plan“.</t>
  </si>
  <si>
    <t>2. U listu „Povremeni troškovi“ upišite godišnje iznose za slavu, registraciju, polazak u školu i slične troškove. Mesečno odvajanje se automatski prenosi u budžet.</t>
  </si>
  <si>
    <t>3. U listu „Krediti“ upišite sve kredite, kartice i minus. Ukupna mesečna rata se automatski prenosi u budžet, a tabela računa i stepen zaduženosti.</t>
  </si>
  <si>
    <t>4. Na početku meseca popunite kolonu „Plan“. Na kraju meseca upišite iznose u kolonu „Stvarno“ i pogledajte razliku.</t>
  </si>
  <si>
    <t>5. Cilj je da polje „Neraspoređeno“ bude 0. Tada svaki dinar ima svoj zadatak.</t>
  </si>
  <si>
    <t>6. Za svaki novi mesec napravite kopiju lista „Mesečni budžet“: desni klik na naziv lista, zatim „Premesti ili kopiraj“ (Move or Copy) i označite „Napravi kopiju“ (Create a copy).</t>
  </si>
  <si>
    <t>Legenda</t>
  </si>
  <si>
    <t>Žuto polje, plava slova: ovde upisujete svoje iznose i nazive.</t>
  </si>
  <si>
    <t>Belo polje, crna slova: formula koja se računa automatski.</t>
  </si>
  <si>
    <t>Zelena slova: iznos prenet iz drugog lista.</t>
  </si>
  <si>
    <t>Zaštita formula</t>
  </si>
  <si>
    <t>Formule su zaključane da se ne bi slučajno obrisale, a sva žuta polja su slobodna za unos. Zaštita nema lozinku. Ako želite da menjate izgled tabele, uklonite je ovako: Pregled &gt; Ukloni zaštitu lista (Review &gt; Unprotect Sheet), a u Excelu 2003 Alatke &gt; Zaštita &gt; Ukloni zaštitu lista (Tools &gt; Protection &gt; Unprotect Sheet).</t>
  </si>
  <si>
    <t>Primer</t>
  </si>
  <si>
    <t>List „Primer“ prikazuje popunjen budžet četvoročlane porodice sa dva kredita i primanjima od 200.000 dinara.</t>
  </si>
  <si>
    <t>Verzije tabele</t>
  </si>
  <si>
    <t>Tabela postoji u dve verzije. Fajl sa nastavkom .xlsx je za Excel 2007 ili noviji, Excel za Mac 2008 ili noviji, Google Sheets i LibreOffice. Fajl sa nastavkom .xls je za Excel 97 do 2003 i Excel za Mac 2004. Obe verzije imaju iste listove i iste formule.</t>
  </si>
  <si>
    <t>Napomena</t>
  </si>
  <si>
    <t>Podela 70/20/10 i granica od 30% za rate kredita su orijentiri, a ne finansijski savet. Ciljne udele možete promeniti u listu „Mesečni budžet“.</t>
  </si>
  <si>
    <t>Narodna banka Srbije kao referentnu vrednost stepena kreditne zaduženosti koristi 60% neto primanja. To je granica za banke, a ne preporuka za porodični budžet.</t>
  </si>
  <si>
    <t>Želite da u budžetu napravite mesto i za štednju za dete? Saznajte više na decijastednja.rs</t>
  </si>
  <si>
    <t>Mesečni budžet</t>
  </si>
  <si>
    <t>Upisujte samo u žuta polja. Sve ostalo se računa automatski.</t>
  </si>
  <si>
    <t>Mesec:</t>
  </si>
  <si>
    <t>PRIMANJA (neto)</t>
  </si>
  <si>
    <t>Plan (din)</t>
  </si>
  <si>
    <t>Stvarno (din)</t>
  </si>
  <si>
    <t>Plata 1</t>
  </si>
  <si>
    <t>Plata 2</t>
  </si>
  <si>
    <t>Dečiji ili roditeljski dodatak</t>
  </si>
  <si>
    <t>Ostala redovna primanja</t>
  </si>
  <si>
    <t>Ukupno primanja</t>
  </si>
  <si>
    <t>TROŠKOVI I ŠTEDNJA</t>
  </si>
  <si>
    <t>Grupa</t>
  </si>
  <si>
    <t>Razlika (din)</t>
  </si>
  <si>
    <t>Udeo u primanjima (plan)</t>
  </si>
  <si>
    <t>Pregled po grupama</t>
  </si>
  <si>
    <t>Udeo (plan)</t>
  </si>
  <si>
    <t>Cilj</t>
  </si>
  <si>
    <t>Udeo (stvarno)</t>
  </si>
  <si>
    <t>Kirija (ako ne otplaćujete stambeni kredit)</t>
  </si>
  <si>
    <t>Nužno</t>
  </si>
  <si>
    <t>Rate svih kredita (iz lista „Krediti“)</t>
  </si>
  <si>
    <t>Fleksibilno</t>
  </si>
  <si>
    <t>Režije (struja, voda, grejanje, komunalije)</t>
  </si>
  <si>
    <t>Štednja</t>
  </si>
  <si>
    <t>Internet, TV i telefoni</t>
  </si>
  <si>
    <t>Ukupno</t>
  </si>
  <si>
    <t>Hrana i higijena</t>
  </si>
  <si>
    <t>Prevoz i gorivo</t>
  </si>
  <si>
    <t>Grupu svake stavke možete promeniti u koloni „Grupa“ (padajući meni).</t>
  </si>
  <si>
    <t>Vrtić, škola i užina</t>
  </si>
  <si>
    <t>Nazive stavki u koloni B možete preimenovati prema svojoj porodici.</t>
  </si>
  <si>
    <t>Zdravlje i lekovi</t>
  </si>
  <si>
    <t>Povremeni troškovi (iz lista „Povremeni troškovi“)</t>
  </si>
  <si>
    <t>Odeća i obuća</t>
  </si>
  <si>
    <t>Treninzi i aktivnosti dece</t>
  </si>
  <si>
    <t>Džeparac</t>
  </si>
  <si>
    <t>Izlasci i restorani</t>
  </si>
  <si>
    <t>Pokloni, hobiji i pretplate</t>
  </si>
  <si>
    <t>Ostalo</t>
  </si>
  <si>
    <t>Rezervni fond</t>
  </si>
  <si>
    <t>Štednja za decu</t>
  </si>
  <si>
    <t>Prevremena otplata duga</t>
  </si>
  <si>
    <t>Ukupno raspoređeno</t>
  </si>
  <si>
    <t>Neraspoređeno (primanja minus plan)</t>
  </si>
  <si>
    <t>Ostalo na kraju meseca (stvarno)</t>
  </si>
  <si>
    <t>Povremeni troškovi</t>
  </si>
  <si>
    <t>Saberite troškove koji stižu jednom ili nekoliko puta godišnje i podelite ih na 12 meseci.</t>
  </si>
  <si>
    <t>Stavka</t>
  </si>
  <si>
    <t>Kada se plaća</t>
  </si>
  <si>
    <t>Godišnji iznos (din)</t>
  </si>
  <si>
    <t>Mesečno odvajanje (din)</t>
  </si>
  <si>
    <t>Registracija i osiguranje automobila</t>
  </si>
  <si>
    <t>Servis i gume</t>
  </si>
  <si>
    <t>Porez na imovinu</t>
  </si>
  <si>
    <t>kvartalno</t>
  </si>
  <si>
    <t>Polazak u školu (udžbenici, pribor, ranac)</t>
  </si>
  <si>
    <t>avgust i septembar</t>
  </si>
  <si>
    <t>Ekskurzije, izleti i škola u prirodi</t>
  </si>
  <si>
    <t>Slava</t>
  </si>
  <si>
    <t>Rođendani dece</t>
  </si>
  <si>
    <t>Novogodišnji i božićni praznici</t>
  </si>
  <si>
    <t>decembar i januar</t>
  </si>
  <si>
    <t>Pokloni (venčanja, krštenja, rođendani)</t>
  </si>
  <si>
    <t>Letovanje</t>
  </si>
  <si>
    <t>jul i avgust</t>
  </si>
  <si>
    <t>Zimovanje</t>
  </si>
  <si>
    <t>Lekar, stomatolog, naočare</t>
  </si>
  <si>
    <t>Kućni aparati i popravke</t>
  </si>
  <si>
    <t>Godišnje pretplate i članarine</t>
  </si>
  <si>
    <t>Savet: mesečno odvajanje uplaćujte trajnim nalogom na poseban račun, odmah posle plate. Iznos se automatski prenosi u list „Mesečni budžet“.</t>
  </si>
  <si>
    <t>Krediti i dugovi</t>
  </si>
  <si>
    <t>Upišite sve kredite, kartice, minus i kupovine na rate.</t>
  </si>
  <si>
    <t>Kredit ili dug</t>
  </si>
  <si>
    <t>Banka</t>
  </si>
  <si>
    <t>Preostali dug (din)</t>
  </si>
  <si>
    <t>Mesečna rata (din)</t>
  </si>
  <si>
    <t>Kamatna stopa (godišnja)</t>
  </si>
  <si>
    <t>Redosled otplate (metoda lavine)</t>
  </si>
  <si>
    <t>Stambeni kredit</t>
  </si>
  <si>
    <t>Gotovinski kredit</t>
  </si>
  <si>
    <t>Kreditna kartica</t>
  </si>
  <si>
    <t>Dozvoljeni minus</t>
  </si>
  <si>
    <t>Kupovina na rate</t>
  </si>
  <si>
    <t>Ukupna primanja (iz budžeta)</t>
  </si>
  <si>
    <t>Stepen zaduženosti</t>
  </si>
  <si>
    <t>Orijentir: sve rate zajedno ispod 30% neto primanja. Narodna banka Srbije kao referentnu vrednost za banke koristi 60%, što nije preporuka za porodični budžet. Prvi izveštaj Kreditnog biroa u kalendarskoj godini je besplatan (kreditnibiro.com).</t>
  </si>
  <si>
    <t>Primer: porodica sa dvoje dece i dva kredita</t>
  </si>
  <si>
    <t>Ilustracija iz teksta „Kako napraviti kućni budžet“ na decijastednja.rs. Iznosi su okvirni.</t>
  </si>
  <si>
    <t>Ukupna neto primanja (dve plate)</t>
  </si>
  <si>
    <t>Iznos (din)</t>
  </si>
  <si>
    <t>Udeo</t>
  </si>
  <si>
    <t>Rata stambenog kredita</t>
  </si>
  <si>
    <t>Režije, internet i telefoni</t>
  </si>
  <si>
    <t>Vrtić i užina</t>
  </si>
  <si>
    <t>Rata gotovinskog kredita</t>
  </si>
  <si>
    <t>Povremeni troškovi (godišnji iznos podeljen sa 12)</t>
  </si>
  <si>
    <t>Izlasci, pokloni, hobiji</t>
  </si>
  <si>
    <t>Štednja za decu (2 x 5.000)</t>
  </si>
  <si>
    <t>Rate oba kredita zajedno</t>
  </si>
  <si>
    <t>Godišnje za povremene troškove</t>
  </si>
  <si>
    <t>Godišnja štednja ukupno</t>
  </si>
  <si>
    <t>Primanja i troškovi kroz vreme</t>
  </si>
  <si>
    <t>Na kraju svakog meseca prepišite stvarne iznose iz lista „Mesečni budžet“ (kolona „Stvarno“) u kolonu tog meseca. Upisujte samo u žuta polja – grafikoni ispod se ažuriraju sami.</t>
  </si>
  <si>
    <t>Stavka (stvarno, din)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</si>
  <si>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</si>
  <si>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</si>
  <si>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</si>
  <si>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</si>
  <si>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</si>
  <si>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</si>
  <si>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</si>
  <si>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</si>
  <si>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</si>
  <si>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</si>
  <si>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</si>
  <si>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</si>
  <si>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Prosek</t>
  </si>
  <si>
    <t>Ostalo (primanja minus troškovi)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</si>
</sst>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0.0%;\-0.0%;\-"/>
  </numFmts>
  <fonts count="21" x14ac:knownFonts="1">
    <font>
      <sz val="11"/>
      <color theme="1"/>
      <name val="Calibri"/>
      <family val="2"/>
      <charset val="1"/>
    </font>
    <font>
      <b/>
      <u/>
      <sz val="10"/>
      <color rgb="FF0091C6"/>
      <name val="Arial"/>
      <charset val="1"/>
    </font>
    <font>
      <b/>
      <sz val="16"/>
      <color rgb="FF018F67"/>
      <name val="Arial"/>
      <charset val="1"/>
    </font>
    <font>
      <i/>
      <sz val="10"/>
      <color rgb="FF595959"/>
      <name val="Arial"/>
      <charset val="1"/>
    </font>
    <font>
      <b/>
      <sz val="12"/>
      <color rgb="FF018F67"/>
      <name val="Arial"/>
      <charset val="1"/>
    </font>
    <font>
      <sz val="10"/>
      <color rgb="FF000000"/>
      <name val="Arial"/>
      <charset val="1"/>
    </font>
    <font>
      <sz val="10"/>
      <color rgb="FF0091C6"/>
      <name val="Arial"/>
      <charset val="1"/>
    </font>
    <font>
      <sz val="10"/>
      <color rgb="FF008000"/>
      <name val="Arial"/>
      <charset val="1"/>
    </font>
    <font>
      <b/>
      <u/>
      <sz val="11"/>
      <color rgb="FF0091C6"/>
      <name val="Arial"/>
      <charset val="1"/>
    </font>
    <font>
      <b/>
      <sz val="10"/>
      <color rgb="FF000000"/>
      <name val="Arial"/>
      <charset val="1"/>
    </font>
    <font>
      <b/>
      <sz val="10"/>
      <color rgb="FFFFFFFF"/>
      <name val="Arial"/>
      <charset val="1"/>
    </font>
    <font>
      <i/>
      <sz val="9"/>
      <color rgb="FF595959"/>
      <name val="Arial"/>
      <charset val="1"/>
    </font>
    <font>
      <b/>
      <sz val="10"/>
      <color rgb="FF018F67"/>
      <name val="Arial"/>
      <charset val="1"/>
    </font>
    <font>
      <sz val="10"/>
      <name val="Arial"/>
      <family val="2"/>
    </font>
    <font>
      <sz val="10"/>
      <color theme="1"/>
      <name val="Arial"/>
    </font>
    <font>
      <b/>
      <sz val="16"/>
      <color rgb="FF018F67"/>
      <name val="Arial"/>
    </font>
    <font>
      <i/>
      <sz val="10"/>
      <color rgb="FF595959"/>
      <name val="Arial"/>
    </font>
    <font>
      <b/>
      <sz val="10"/>
      <color rgb="FFFFFFFF"/>
      <name val="Arial"/>
    </font>
    <font>
      <b/>
      <sz val="10"/>
      <color rgb="FF018F67"/>
      <name val="Arial"/>
    </font>
    <font>
      <sz val="10"/>
      <color rgb="FF0091C6"/>
      <name val="Arial"/>
    </font>
    <font>
      <b/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0091C6"/>
        <bgColor rgb="FF018F67"/>
      </patternFill>
    </fill>
    <fill>
      <patternFill patternType="solid">
        <fgColor rgb="FFFFF4D1"/>
        <bgColor rgb="FFFFFFFF"/>
      </patternFill>
    </fill>
    <fill>
      <patternFill patternType="solid">
        <fgColor rgb="FF018F67"/>
        <bgColor rgb="FF339966"/>
      </patternFill>
    </fill>
    <fill>
      <patternFill patternType="solid">
        <fgColor rgb="FFDDF1EA"/>
        <bgColor rgb="FFCCFFFF"/>
      </patternFill>
    </fill>
    <fill>
      <patternFill patternType="solid">
        <fgColor rgb="FF018F67"/>
        <bgColor indexed="64"/>
      </patternFill>
    </fill>
    <fill>
      <patternFill patternType="solid">
        <fgColor rgb="FFDDF1EA"/>
        <bgColor indexed="64"/>
      </patternFill>
    </fill>
    <fill>
      <patternFill patternType="solid">
        <fgColor rgb="FFFFF4D1"/>
        <bgColor indexed="64"/>
      </patternFill>
    </fill>
  </fills>
  <borders count="2">
    <border>
      <left/>
      <right/>
      <top/>
      <bottom/>
      <diagonal/>
    </border>
    <border>
      <left style="thin">
        <color rgb="FFC9D3D0"/>
      </left>
      <right style="thin">
        <color rgb="FFC9D3D0"/>
      </right>
      <top style="thin">
        <color rgb="FFC9D3D0"/>
      </top>
      <bottom style="thin">
        <color rgb="FFC9D3D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9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5" fillId="0" borderId="1" xfId="0" applyFont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right" vertical="center"/>
    </xf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64" fontId="6" fillId="3" borderId="1" xfId="0" applyNumberFormat="1" applyFont="1" applyFill="1" applyBorder="1" applyAlignment="1" applyProtection="1">
      <alignment vertical="center" wrapText="1"/>
      <protection locked="0"/>
    </xf>
    <xf numFmtId="164" fontId="9" fillId="5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>
      <alignment vertical="center" wrapText="1"/>
    </xf>
    <xf numFmtId="165" fontId="5" fillId="0" borderId="1" xfId="0" applyNumberFormat="1" applyFont="1" applyBorder="1" applyAlignment="1">
      <alignment vertical="center" wrapText="1"/>
    </xf>
    <xf numFmtId="165" fontId="6" fillId="3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5" fontId="9" fillId="5" borderId="1" xfId="0" applyNumberFormat="1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164" fontId="14" fillId="0" borderId="0" xfId="0" applyNumberFormat="1" applyFont="1"/>
    <xf numFmtId="164" fontId="20" fillId="0" borderId="0" xfId="0" applyNumberFormat="1" applyFont="1"/>
    <xf numFmtId="0" fontId="17" fillId="6" borderId="1" xfId="0" applyFont="1" applyFill="1" applyBorder="1" applyAlignment="1">
      <alignment horizontal="center"/>
    </xf>
    <xf numFmtId="0" fontId="18" fillId="7" borderId="1" xfId="0" applyFont="1" applyFill="1" applyBorder="1"/>
    <xf numFmtId="0" fontId="14" fillId="0" borderId="1" xfId="0" applyFont="1" applyBorder="1"/>
    <xf numFmtId="164" fontId="19" fillId="8" borderId="1" xfId="0" applyNumberFormat="1" applyFont="1" applyFill="1" applyBorder="1"/>
    <xf numFmtId="164" fontId="20" fillId="0" borderId="1" xfId="0" applyNumberFormat="1" applyFont="1" applyBorder="1"/>
    <xf numFmtId="0" fontId="20" fillId="7" borderId="1" xfId="0" applyFont="1" applyFill="1" applyBorder="1"/>
    <xf numFmtId="164" fontId="20" fillId="7" borderId="1" xfId="0" applyNumberFormat="1" applyFont="1" applyFill="1" applyBorder="1"/>
    <xf numFmtId="164" fontId="18" fillId="7" borderId="1" xfId="0" applyNumberFormat="1" applyFont="1" applyFill="1" applyBorder="1"/>
    <xf numFmtId="0" fontId="16" fillId="0" borderId="0" xfId="0" applyFont="1"/>
    <xf numFmtId="0" fontId="5" fillId="0" borderId="1" xfId="0" applyFont="1" applyBorder="1" applyAlignment="1" applyProtection="1">
      <alignment vertical="center" wrapText="1"/>
      <protection locked="0"/>
    </xf>
    <xf numFmtId="0" fontId="9" fillId="5" borderId="1" xfId="0" applyFont="1" applyFill="1" applyBorder="1" applyAlignment="1">
      <alignment vertical="center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18F67"/>
      <rgbColor rgb="FFC9D3D0"/>
      <rgbColor rgb="FF808080"/>
      <rgbColor rgb="FF9999FF"/>
      <rgbColor rgb="FF993366"/>
      <rgbColor rgb="FFFFF4D1"/>
      <rgbColor rgb="FFDD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91C6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rgbClr val="018F67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Primanja i troškovi – ukupno po mesecima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Ukupno primanja</c:v>
          </c:tx>
          <c:spPr>
            <a:solidFill>
              <a:srgbClr val="018F67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Grafikoni!$C$11:$N$11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71-454C-8080-DC73EB7D35D5}"/>
            </c:ext>
          </c:extLst>
        </c:ser>
        <c:ser>
          <c:idx val="1"/>
          <c:order val="1"/>
          <c:tx>
            <c:v>Ukupno raspoređeno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Grafikoni!$C$32:$N$32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71-454C-8080-DC73EB7D3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4828815"/>
        <c:axId val="541244271"/>
      </c:barChart>
      <c:lineChart>
        <c:grouping val="standard"/>
        <c:varyColors val="0"/>
        <c:ser>
          <c:idx val="2"/>
          <c:order val="2"/>
          <c:tx>
            <c:v>Ostalo (primanja minus troškovi)</c:v>
          </c:tx>
          <c:spPr>
            <a:ln w="28575" cap="rnd">
              <a:solidFill>
                <a:srgbClr val="0091C6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Grafikoni!$C$34:$N$34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571-454C-8080-DC73EB7D3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828815"/>
        <c:axId val="541244271"/>
      </c:lineChart>
      <c:catAx>
        <c:axId val="874828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244271"/>
        <c:crosses val="autoZero"/>
        <c:auto val="1"/>
        <c:lblAlgn val="ctr"/>
        <c:lblOffset val="100"/>
        <c:noMultiLvlLbl val="0"/>
      </c:catAx>
      <c:valAx>
        <c:axId val="5412442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4828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Grafikoni!$B$7</c:f>
          <c:strCache>
            <c:ptCount val="1"/>
            <c:pt idx="0">
              <c:v>Plata 1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18F67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Grafikoni!$C$7:$N$7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416-42A1-BB31-5DFC838849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0437520"/>
        <c:axId val="541238991"/>
      </c:barChart>
      <c:catAx>
        <c:axId val="83043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238991"/>
        <c:crosses val="autoZero"/>
        <c:auto val="1"/>
        <c:lblAlgn val="ctr"/>
        <c:lblOffset val="100"/>
        <c:noMultiLvlLbl val="0"/>
      </c:catAx>
      <c:valAx>
        <c:axId val="5412389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3043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Grafikoni!$B$8</c:f>
          <c:strCache>
            <c:ptCount val="1"/>
            <c:pt idx="0">
              <c:v>Plata 2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18F67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Grafikoni!$C$8:$N$8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54E5-4FD4-AD67-01DF9EA86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9225104"/>
        <c:axId val="197819631"/>
      </c:barChart>
      <c:catAx>
        <c:axId val="82922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7819631"/>
        <c:crosses val="autoZero"/>
        <c:auto val="1"/>
        <c:lblAlgn val="ctr"/>
        <c:lblOffset val="100"/>
        <c:noMultiLvlLbl val="0"/>
      </c:catAx>
      <c:valAx>
        <c:axId val="197819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29225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Grafikoni!$B$9</c:f>
          <c:strCache>
            <c:ptCount val="1"/>
            <c:pt idx="0">
              <c:v>Dečiji ili roditeljski dodatak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18F67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Grafikoni!$C$9:$N$9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6C5-45B9-87E5-863D92E03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9218144"/>
        <c:axId val="875714127"/>
      </c:barChart>
      <c:catAx>
        <c:axId val="82921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14127"/>
        <c:crosses val="autoZero"/>
        <c:auto val="1"/>
        <c:lblAlgn val="ctr"/>
        <c:lblOffset val="100"/>
        <c:noMultiLvlLbl val="0"/>
      </c:catAx>
      <c:valAx>
        <c:axId val="875714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29218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Grafikoni!$B$10</c:f>
          <c:strCache>
            <c:ptCount val="1"/>
            <c:pt idx="0">
              <c:v>Ostala redovna primanja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18F67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Grafikoni!$C$10:$N$10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2CD0-47D9-AE2F-B06748733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7125727"/>
        <c:axId val="875704527"/>
      </c:barChart>
      <c:catAx>
        <c:axId val="877125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04527"/>
        <c:crosses val="autoZero"/>
        <c:auto val="1"/>
        <c:lblAlgn val="ctr"/>
        <c:lblOffset val="100"/>
        <c:noMultiLvlLbl val="0"/>
      </c:catAx>
      <c:valAx>
        <c:axId val="8757045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7125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Grafikoni!$B$14</c:f>
          <c:strCache>
            <c:ptCount val="1"/>
            <c:pt idx="0">
              <c:v>Kirija (ako ne otplaćujete stambeni kredit)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Grafikoni!$C$14:$N$14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FEE-41E1-8B79-8DEAF9F10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7127583"/>
        <c:axId val="875731407"/>
      </c:barChart>
      <c:catAx>
        <c:axId val="877127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31407"/>
        <c:crosses val="autoZero"/>
        <c:auto val="1"/>
        <c:lblAlgn val="ctr"/>
        <c:lblOffset val="100"/>
        <c:noMultiLvlLbl val="0"/>
      </c:catAx>
      <c:valAx>
        <c:axId val="875731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71275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Grafikoni!$B$15</c:f>
          <c:strCache>
            <c:ptCount val="1"/>
            <c:pt idx="0">
              <c:v>Rate svih kredita (iz lista „Krediti“)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Grafikoni!$C$15:$N$15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E384-4581-A6C0-A28A4419A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2646527"/>
        <c:axId val="875721807"/>
      </c:barChart>
      <c:catAx>
        <c:axId val="882646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21807"/>
        <c:crosses val="autoZero"/>
        <c:auto val="1"/>
        <c:lblAlgn val="ctr"/>
        <c:lblOffset val="100"/>
        <c:noMultiLvlLbl val="0"/>
      </c:catAx>
      <c:valAx>
        <c:axId val="875721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465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Grafikoni!$B$16</c:f>
          <c:strCache>
            <c:ptCount val="1"/>
            <c:pt idx="0">
              <c:v>Režije (struja, voda, grejanje, komunalije)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Grafikoni!$C$16:$N$16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24D-44C3-8C25-51DB3CB6DA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2605695"/>
        <c:axId val="875738607"/>
      </c:barChart>
      <c:catAx>
        <c:axId val="8826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38607"/>
        <c:crosses val="autoZero"/>
        <c:auto val="1"/>
        <c:lblAlgn val="ctr"/>
        <c:lblOffset val="100"/>
        <c:noMultiLvlLbl val="0"/>
      </c:catAx>
      <c:valAx>
        <c:axId val="87573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Grafikoni!$B$17</c:f>
          <c:strCache>
            <c:ptCount val="1"/>
            <c:pt idx="0">
              <c:v>Internet, TV i telefoni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Grafikoni!$C$17:$N$17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7FD5-45CE-A050-6BDE5AA77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2642351"/>
        <c:axId val="875753967"/>
      </c:barChart>
      <c:catAx>
        <c:axId val="882642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53967"/>
        <c:crosses val="autoZero"/>
        <c:auto val="1"/>
        <c:lblAlgn val="ctr"/>
        <c:lblOffset val="100"/>
        <c:noMultiLvlLbl val="0"/>
      </c:catAx>
      <c:valAx>
        <c:axId val="875753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42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Grafikoni!$B$18</c:f>
          <c:strCache>
            <c:ptCount val="1"/>
            <c:pt idx="0">
              <c:v>Hrana i higijena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Grafikoni!$C$18:$N$18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97F-422B-B39B-178E5EF6BE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2636783"/>
        <c:axId val="875757807"/>
      </c:barChart>
      <c:catAx>
        <c:axId val="882636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57807"/>
        <c:crosses val="autoZero"/>
        <c:auto val="1"/>
        <c:lblAlgn val="ctr"/>
        <c:lblOffset val="100"/>
        <c:noMultiLvlLbl val="0"/>
      </c:catAx>
      <c:valAx>
        <c:axId val="875757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36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Grafikoni!$B$19</c:f>
          <c:strCache>
            <c:ptCount val="1"/>
            <c:pt idx="0">
              <c:v>Prevoz i gorivo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Grafikoni!$C$19:$N$19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E7C-424E-8625-5F0DA582E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6309359"/>
        <c:axId val="875771247"/>
      </c:barChart>
      <c:catAx>
        <c:axId val="876309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71247"/>
        <c:crosses val="autoZero"/>
        <c:auto val="1"/>
        <c:lblAlgn val="ctr"/>
        <c:lblOffset val="100"/>
        <c:noMultiLvlLbl val="0"/>
      </c:catAx>
      <c:valAx>
        <c:axId val="875771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3093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Grafikoni!$B$20</c:f>
          <c:strCache>
            <c:ptCount val="1"/>
            <c:pt idx="0">
              <c:v>Vrtić, škola i užina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Grafikoni!$C$20:$N$20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4A9-4717-ADA1-B0150932A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6328383"/>
        <c:axId val="875787567"/>
      </c:barChart>
      <c:catAx>
        <c:axId val="876328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87567"/>
        <c:crosses val="autoZero"/>
        <c:auto val="1"/>
        <c:lblAlgn val="ctr"/>
        <c:lblOffset val="100"/>
        <c:noMultiLvlLbl val="0"/>
      </c:catAx>
      <c:valAx>
        <c:axId val="875787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328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Grafikoni!$B$21</c:f>
          <c:strCache>
            <c:ptCount val="1"/>
            <c:pt idx="0">
              <c:v>Zdravlje i lekovi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Grafikoni!$C$21:$N$21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129A-4009-A416-25E4AA7977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6324671"/>
        <c:axId val="875793807"/>
      </c:barChart>
      <c:catAx>
        <c:axId val="876324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93807"/>
        <c:crosses val="autoZero"/>
        <c:auto val="1"/>
        <c:lblAlgn val="ctr"/>
        <c:lblOffset val="100"/>
        <c:noMultiLvlLbl val="0"/>
      </c:catAx>
      <c:valAx>
        <c:axId val="8757938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324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Grafikoni!$B$22</c:f>
          <c:strCache>
            <c:ptCount val="1"/>
            <c:pt idx="0">
              <c:v>Povremeni troškovi (iz lista „Povremeni troškovi“)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Grafikoni!$C$22:$N$22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225A-4A98-868D-CB9709F5EC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6346943"/>
        <c:axId val="875805327"/>
      </c:barChart>
      <c:catAx>
        <c:axId val="876346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805327"/>
        <c:crosses val="autoZero"/>
        <c:auto val="1"/>
        <c:lblAlgn val="ctr"/>
        <c:lblOffset val="100"/>
        <c:noMultiLvlLbl val="0"/>
      </c:catAx>
      <c:valAx>
        <c:axId val="875805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346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Grafikoni!$B$23</c:f>
          <c:strCache>
            <c:ptCount val="1"/>
            <c:pt idx="0">
              <c:v>Odeća i obuća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Grafikoni!$C$23:$N$23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C658-44E3-8589-3255AD6E8F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6363183"/>
        <c:axId val="875798607"/>
      </c:barChart>
      <c:catAx>
        <c:axId val="876363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98607"/>
        <c:crosses val="autoZero"/>
        <c:auto val="1"/>
        <c:lblAlgn val="ctr"/>
        <c:lblOffset val="100"/>
        <c:noMultiLvlLbl val="0"/>
      </c:catAx>
      <c:valAx>
        <c:axId val="87579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6363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Grafikoni!$B$24</c:f>
          <c:strCache>
            <c:ptCount val="1"/>
            <c:pt idx="0">
              <c:v>Treninzi i aktivnosti dece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Grafikoni!$C$24:$N$24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63B-49C7-A21D-6D22EEC0E3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2611727"/>
        <c:axId val="875814927"/>
      </c:barChart>
      <c:catAx>
        <c:axId val="8826117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814927"/>
        <c:crosses val="autoZero"/>
        <c:auto val="1"/>
        <c:lblAlgn val="ctr"/>
        <c:lblOffset val="100"/>
        <c:noMultiLvlLbl val="0"/>
      </c:catAx>
      <c:valAx>
        <c:axId val="8758149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117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Grafikoni!$B$25</c:f>
          <c:strCache>
            <c:ptCount val="1"/>
            <c:pt idx="0">
              <c:v>Džeparac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Grafikoni!$C$25:$N$25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48A-409F-BD9A-782CB5B28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2627039"/>
        <c:axId val="875823567"/>
      </c:barChart>
      <c:catAx>
        <c:axId val="882627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823567"/>
        <c:crosses val="autoZero"/>
        <c:auto val="1"/>
        <c:lblAlgn val="ctr"/>
        <c:lblOffset val="100"/>
        <c:noMultiLvlLbl val="0"/>
      </c:catAx>
      <c:valAx>
        <c:axId val="8758235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26270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Grafikoni!$B$26</c:f>
          <c:strCache>
            <c:ptCount val="1"/>
            <c:pt idx="0">
              <c:v>Izlasci i restorani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Grafikoni!$C$26:$N$26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CCA-4903-B9BB-B263AED4F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4839487"/>
        <c:axId val="875827407"/>
      </c:barChart>
      <c:catAx>
        <c:axId val="874839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827407"/>
        <c:crosses val="autoZero"/>
        <c:auto val="1"/>
        <c:lblAlgn val="ctr"/>
        <c:lblOffset val="100"/>
        <c:noMultiLvlLbl val="0"/>
      </c:catAx>
      <c:valAx>
        <c:axId val="875827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48394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Grafikoni!$B$27</c:f>
          <c:strCache>
            <c:ptCount val="1"/>
            <c:pt idx="0">
              <c:v>Pokloni, hobiji i pretplate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Grafikoni!$C$27:$N$27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5BFE-4ED3-B092-D2A04A809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196351"/>
        <c:axId val="541243791"/>
      </c:barChart>
      <c:catAx>
        <c:axId val="888196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1243791"/>
        <c:crosses val="autoZero"/>
        <c:auto val="1"/>
        <c:lblAlgn val="ctr"/>
        <c:lblOffset val="100"/>
        <c:noMultiLvlLbl val="0"/>
      </c:catAx>
      <c:valAx>
        <c:axId val="541243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8196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Grafikoni!$B$28</c:f>
          <c:strCache>
            <c:ptCount val="1"/>
            <c:pt idx="0">
              <c:v>Ostalo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E07A5F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Grafikoni!$C$28:$N$28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9945-4BB0-9C09-49E9F781E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200063"/>
        <c:axId val="875717487"/>
      </c:barChart>
      <c:catAx>
        <c:axId val="888200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17487"/>
        <c:crosses val="autoZero"/>
        <c:auto val="1"/>
        <c:lblAlgn val="ctr"/>
        <c:lblOffset val="100"/>
        <c:noMultiLvlLbl val="0"/>
      </c:catAx>
      <c:valAx>
        <c:axId val="8757174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82000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Grafikoni!$B$29</c:f>
          <c:strCache>
            <c:ptCount val="1"/>
            <c:pt idx="0">
              <c:v>Rezervni fond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091C6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Grafikoni!$C$29:$N$29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5F75-4C98-9656-E8517BB7C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221407"/>
        <c:axId val="875725167"/>
      </c:barChart>
      <c:catAx>
        <c:axId val="888221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25167"/>
        <c:crosses val="autoZero"/>
        <c:auto val="1"/>
        <c:lblAlgn val="ctr"/>
        <c:lblOffset val="100"/>
        <c:noMultiLvlLbl val="0"/>
      </c:catAx>
      <c:valAx>
        <c:axId val="875725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8221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Grafikoni!$B$30</c:f>
          <c:strCache>
            <c:ptCount val="1"/>
            <c:pt idx="0">
              <c:v>Štednja za decu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091C6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Grafikoni!$C$30:$N$30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371-446E-BB34-7E3B42617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239967"/>
        <c:axId val="875738127"/>
      </c:barChart>
      <c:catAx>
        <c:axId val="888239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38127"/>
        <c:crosses val="autoZero"/>
        <c:auto val="1"/>
        <c:lblAlgn val="ctr"/>
        <c:lblOffset val="100"/>
        <c:noMultiLvlLbl val="0"/>
      </c:catAx>
      <c:valAx>
        <c:axId val="875738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82399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Grafikoni!$B$31</c:f>
          <c:strCache>
            <c:ptCount val="1"/>
            <c:pt idx="0">
              <c:v>Prevremena otplata duga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rgbClr val="018F67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Stvarno (din)</c:v>
          </c:tx>
          <c:spPr>
            <a:solidFill>
              <a:srgbClr val="0091C6"/>
            </a:solidFill>
            <a:ln>
              <a:noFill/>
            </a:ln>
            <a:effectLst/>
          </c:spPr>
          <c:invertIfNegative val="0"/>
          <c:cat>
            <c:strRef>
              <c:f>Grafikoni!$C$5:$N$5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Mart</c:v>
                </c:pt>
                <c:pt idx="3">
                  <c:v>April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Avgust</c:v>
                </c:pt>
                <c:pt idx="8">
                  <c:v>Septembar</c:v>
                </c:pt>
                <c:pt idx="9">
                  <c:v>Oktobar</c:v>
                </c:pt>
                <c:pt idx="10">
                  <c:v>Novembar</c:v>
                </c:pt>
                <c:pt idx="11">
                  <c:v>Decembar</c:v>
                </c:pt>
              </c:strCache>
            </c:strRef>
          </c:cat>
          <c:val>
            <c:numRef>
              <c:f>Grafikoni!$C$31:$N$31</c:f>
              <c:numCache>
                <c:formatCode>#,##0;\-#,##0;\-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F9C1-4A86-B07A-8137FF031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88253423"/>
        <c:axId val="875740047"/>
      </c:barChart>
      <c:catAx>
        <c:axId val="888253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75740047"/>
        <c:crosses val="autoZero"/>
        <c:auto val="1"/>
        <c:lblAlgn val="ctr"/>
        <c:lblOffset val="100"/>
        <c:noMultiLvlLbl val="0"/>
      </c:catAx>
      <c:valAx>
        <c:axId val="875740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5E5E5"/>
              </a:solidFill>
              <a:prstDash val="solid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888253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1485720</xdr:colOff>
      <xdr:row>1</xdr:row>
      <xdr:rowOff>456840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148572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1485720</xdr:colOff>
      <xdr:row>1</xdr:row>
      <xdr:rowOff>456840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148572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1485720</xdr:colOff>
      <xdr:row>1</xdr:row>
      <xdr:rowOff>456840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148572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1485720</xdr:colOff>
      <xdr:row>1</xdr:row>
      <xdr:rowOff>456840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148572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1485720</xdr:colOff>
      <xdr:row>1</xdr:row>
      <xdr:rowOff>456840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1485720" cy="4568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0</xdr:rowOff>
    </xdr:from>
    <xdr:to>
      <xdr:col>16</xdr:col>
      <xdr:colOff>0</xdr:colOff>
      <xdr:row>54</xdr:row>
      <xdr:rowOff>127000</xdr:rowOff>
    </xdr:to>
    <xdr:graphicFrame macro="">
      <xdr:nvGraphicFramePr>
        <xdr:cNvPr id="3" name="Ukupno">
          <a:extLst>
            <a:ext uri="{FF2B5EF4-FFF2-40B4-BE49-F238E27FC236}">
              <a16:creationId xmlns:a16="http://schemas.microsoft.com/office/drawing/2014/main" id="{1D5AE262-E4D5-B98A-E613-624024476B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55</xdr:row>
      <xdr:rowOff>63500</xdr:rowOff>
    </xdr:from>
    <xdr:to>
      <xdr:col>4</xdr:col>
      <xdr:colOff>112183</xdr:colOff>
      <xdr:row>70</xdr:row>
      <xdr:rowOff>0</xdr:rowOff>
    </xdr:to>
    <xdr:graphicFrame macro="">
      <xdr:nvGraphicFramePr>
        <xdr:cNvPr id="4" name="Stavka_7">
          <a:extLst>
            <a:ext uri="{FF2B5EF4-FFF2-40B4-BE49-F238E27FC236}">
              <a16:creationId xmlns:a16="http://schemas.microsoft.com/office/drawing/2014/main" id="{DF204BF2-CDC6-DBF7-F16E-21A374D1E4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239183</xdr:colOff>
      <xdr:row>55</xdr:row>
      <xdr:rowOff>63500</xdr:rowOff>
    </xdr:from>
    <xdr:to>
      <xdr:col>10</xdr:col>
      <xdr:colOff>56091</xdr:colOff>
      <xdr:row>70</xdr:row>
      <xdr:rowOff>0</xdr:rowOff>
    </xdr:to>
    <xdr:graphicFrame macro="">
      <xdr:nvGraphicFramePr>
        <xdr:cNvPr id="5" name="Stavka_8">
          <a:extLst>
            <a:ext uri="{FF2B5EF4-FFF2-40B4-BE49-F238E27FC236}">
              <a16:creationId xmlns:a16="http://schemas.microsoft.com/office/drawing/2014/main" id="{E744C096-4E9F-43F4-39CD-FF301F3C82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183092</xdr:colOff>
      <xdr:row>55</xdr:row>
      <xdr:rowOff>63500</xdr:rowOff>
    </xdr:from>
    <xdr:to>
      <xdr:col>16</xdr:col>
      <xdr:colOff>0</xdr:colOff>
      <xdr:row>70</xdr:row>
      <xdr:rowOff>0</xdr:rowOff>
    </xdr:to>
    <xdr:graphicFrame macro="">
      <xdr:nvGraphicFramePr>
        <xdr:cNvPr id="6" name="Stavka_9">
          <a:extLst>
            <a:ext uri="{FF2B5EF4-FFF2-40B4-BE49-F238E27FC236}">
              <a16:creationId xmlns:a16="http://schemas.microsoft.com/office/drawing/2014/main" id="{7D229D58-34A1-7AC6-FA63-52E73C470F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70</xdr:row>
      <xdr:rowOff>127000</xdr:rowOff>
    </xdr:from>
    <xdr:to>
      <xdr:col>4</xdr:col>
      <xdr:colOff>112183</xdr:colOff>
      <xdr:row>85</xdr:row>
      <xdr:rowOff>63500</xdr:rowOff>
    </xdr:to>
    <xdr:graphicFrame macro="">
      <xdr:nvGraphicFramePr>
        <xdr:cNvPr id="7" name="Stavka_10">
          <a:extLst>
            <a:ext uri="{FF2B5EF4-FFF2-40B4-BE49-F238E27FC236}">
              <a16:creationId xmlns:a16="http://schemas.microsoft.com/office/drawing/2014/main" id="{F08ECA53-C131-1B0C-FAB4-9126D40CB3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239183</xdr:colOff>
      <xdr:row>70</xdr:row>
      <xdr:rowOff>127000</xdr:rowOff>
    </xdr:from>
    <xdr:to>
      <xdr:col>10</xdr:col>
      <xdr:colOff>56091</xdr:colOff>
      <xdr:row>85</xdr:row>
      <xdr:rowOff>63500</xdr:rowOff>
    </xdr:to>
    <xdr:graphicFrame macro="">
      <xdr:nvGraphicFramePr>
        <xdr:cNvPr id="8" name="Stavka_14">
          <a:extLst>
            <a:ext uri="{FF2B5EF4-FFF2-40B4-BE49-F238E27FC236}">
              <a16:creationId xmlns:a16="http://schemas.microsoft.com/office/drawing/2014/main" id="{5931BDA5-B06A-226C-D622-39EF9B84FA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183092</xdr:colOff>
      <xdr:row>70</xdr:row>
      <xdr:rowOff>127000</xdr:rowOff>
    </xdr:from>
    <xdr:to>
      <xdr:col>16</xdr:col>
      <xdr:colOff>0</xdr:colOff>
      <xdr:row>85</xdr:row>
      <xdr:rowOff>63500</xdr:rowOff>
    </xdr:to>
    <xdr:graphicFrame macro="">
      <xdr:nvGraphicFramePr>
        <xdr:cNvPr id="9" name="Stavka_15">
          <a:extLst>
            <a:ext uri="{FF2B5EF4-FFF2-40B4-BE49-F238E27FC236}">
              <a16:creationId xmlns:a16="http://schemas.microsoft.com/office/drawing/2014/main" id="{91627511-EE11-9F03-5310-9D010FB2A0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86</xdr:row>
      <xdr:rowOff>0</xdr:rowOff>
    </xdr:from>
    <xdr:to>
      <xdr:col>4</xdr:col>
      <xdr:colOff>112183</xdr:colOff>
      <xdr:row>100</xdr:row>
      <xdr:rowOff>127000</xdr:rowOff>
    </xdr:to>
    <xdr:graphicFrame macro="">
      <xdr:nvGraphicFramePr>
        <xdr:cNvPr id="10" name="Stavka_16">
          <a:extLst>
            <a:ext uri="{FF2B5EF4-FFF2-40B4-BE49-F238E27FC236}">
              <a16:creationId xmlns:a16="http://schemas.microsoft.com/office/drawing/2014/main" id="{935BEC92-FC4D-9792-C0FA-3C5ACD111F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</xdr:col>
      <xdr:colOff>239183</xdr:colOff>
      <xdr:row>86</xdr:row>
      <xdr:rowOff>0</xdr:rowOff>
    </xdr:from>
    <xdr:to>
      <xdr:col>10</xdr:col>
      <xdr:colOff>56091</xdr:colOff>
      <xdr:row>100</xdr:row>
      <xdr:rowOff>127000</xdr:rowOff>
    </xdr:to>
    <xdr:graphicFrame macro="">
      <xdr:nvGraphicFramePr>
        <xdr:cNvPr id="11" name="Stavka_17">
          <a:extLst>
            <a:ext uri="{FF2B5EF4-FFF2-40B4-BE49-F238E27FC236}">
              <a16:creationId xmlns:a16="http://schemas.microsoft.com/office/drawing/2014/main" id="{DE4CBA40-DAFC-32BA-C275-D3817ACF84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183092</xdr:colOff>
      <xdr:row>86</xdr:row>
      <xdr:rowOff>0</xdr:rowOff>
    </xdr:from>
    <xdr:to>
      <xdr:col>16</xdr:col>
      <xdr:colOff>0</xdr:colOff>
      <xdr:row>100</xdr:row>
      <xdr:rowOff>127000</xdr:rowOff>
    </xdr:to>
    <xdr:graphicFrame macro="">
      <xdr:nvGraphicFramePr>
        <xdr:cNvPr id="12" name="Stavka_18">
          <a:extLst>
            <a:ext uri="{FF2B5EF4-FFF2-40B4-BE49-F238E27FC236}">
              <a16:creationId xmlns:a16="http://schemas.microsoft.com/office/drawing/2014/main" id="{ACB75860-7646-0044-DDAD-CB9F25FD54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101</xdr:row>
      <xdr:rowOff>63500</xdr:rowOff>
    </xdr:from>
    <xdr:to>
      <xdr:col>4</xdr:col>
      <xdr:colOff>112183</xdr:colOff>
      <xdr:row>116</xdr:row>
      <xdr:rowOff>0</xdr:rowOff>
    </xdr:to>
    <xdr:graphicFrame macro="">
      <xdr:nvGraphicFramePr>
        <xdr:cNvPr id="13" name="Stavka_19">
          <a:extLst>
            <a:ext uri="{FF2B5EF4-FFF2-40B4-BE49-F238E27FC236}">
              <a16:creationId xmlns:a16="http://schemas.microsoft.com/office/drawing/2014/main" id="{000879CC-9FDB-08FE-57EC-0AFBA0F52F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239183</xdr:colOff>
      <xdr:row>101</xdr:row>
      <xdr:rowOff>63500</xdr:rowOff>
    </xdr:from>
    <xdr:to>
      <xdr:col>10</xdr:col>
      <xdr:colOff>56091</xdr:colOff>
      <xdr:row>116</xdr:row>
      <xdr:rowOff>0</xdr:rowOff>
    </xdr:to>
    <xdr:graphicFrame macro="">
      <xdr:nvGraphicFramePr>
        <xdr:cNvPr id="14" name="Stavka_20">
          <a:extLst>
            <a:ext uri="{FF2B5EF4-FFF2-40B4-BE49-F238E27FC236}">
              <a16:creationId xmlns:a16="http://schemas.microsoft.com/office/drawing/2014/main" id="{C80C7C94-4C72-DCE5-1218-D925FBA753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10</xdr:col>
      <xdr:colOff>183092</xdr:colOff>
      <xdr:row>101</xdr:row>
      <xdr:rowOff>63500</xdr:rowOff>
    </xdr:from>
    <xdr:to>
      <xdr:col>16</xdr:col>
      <xdr:colOff>0</xdr:colOff>
      <xdr:row>116</xdr:row>
      <xdr:rowOff>0</xdr:rowOff>
    </xdr:to>
    <xdr:graphicFrame macro="">
      <xdr:nvGraphicFramePr>
        <xdr:cNvPr id="15" name="Stavka_21">
          <a:extLst>
            <a:ext uri="{FF2B5EF4-FFF2-40B4-BE49-F238E27FC236}">
              <a16:creationId xmlns:a16="http://schemas.microsoft.com/office/drawing/2014/main" id="{AD608CD4-FE19-46E0-2E56-5C0C3EF02B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116</xdr:row>
      <xdr:rowOff>127000</xdr:rowOff>
    </xdr:from>
    <xdr:to>
      <xdr:col>4</xdr:col>
      <xdr:colOff>112183</xdr:colOff>
      <xdr:row>131</xdr:row>
      <xdr:rowOff>63500</xdr:rowOff>
    </xdr:to>
    <xdr:graphicFrame macro="">
      <xdr:nvGraphicFramePr>
        <xdr:cNvPr id="16" name="Stavka_22">
          <a:extLst>
            <a:ext uri="{FF2B5EF4-FFF2-40B4-BE49-F238E27FC236}">
              <a16:creationId xmlns:a16="http://schemas.microsoft.com/office/drawing/2014/main" id="{AF673F49-C19C-AC19-1CD0-707938C7BB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</xdr:col>
      <xdr:colOff>239183</xdr:colOff>
      <xdr:row>116</xdr:row>
      <xdr:rowOff>127000</xdr:rowOff>
    </xdr:from>
    <xdr:to>
      <xdr:col>10</xdr:col>
      <xdr:colOff>56091</xdr:colOff>
      <xdr:row>131</xdr:row>
      <xdr:rowOff>63500</xdr:rowOff>
    </xdr:to>
    <xdr:graphicFrame macro="">
      <xdr:nvGraphicFramePr>
        <xdr:cNvPr id="17" name="Stavka_23">
          <a:extLst>
            <a:ext uri="{FF2B5EF4-FFF2-40B4-BE49-F238E27FC236}">
              <a16:creationId xmlns:a16="http://schemas.microsoft.com/office/drawing/2014/main" id="{5B9AF7CC-7345-4808-4D48-665AAFF7A7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10</xdr:col>
      <xdr:colOff>183092</xdr:colOff>
      <xdr:row>116</xdr:row>
      <xdr:rowOff>127000</xdr:rowOff>
    </xdr:from>
    <xdr:to>
      <xdr:col>16</xdr:col>
      <xdr:colOff>0</xdr:colOff>
      <xdr:row>131</xdr:row>
      <xdr:rowOff>63500</xdr:rowOff>
    </xdr:to>
    <xdr:graphicFrame macro="">
      <xdr:nvGraphicFramePr>
        <xdr:cNvPr id="18" name="Stavka_24">
          <a:extLst>
            <a:ext uri="{FF2B5EF4-FFF2-40B4-BE49-F238E27FC236}">
              <a16:creationId xmlns:a16="http://schemas.microsoft.com/office/drawing/2014/main" id="{BA985E55-5B0C-1D99-A4D5-F98E626C45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132</xdr:row>
      <xdr:rowOff>0</xdr:rowOff>
    </xdr:from>
    <xdr:to>
      <xdr:col>4</xdr:col>
      <xdr:colOff>112183</xdr:colOff>
      <xdr:row>146</xdr:row>
      <xdr:rowOff>127000</xdr:rowOff>
    </xdr:to>
    <xdr:graphicFrame macro="">
      <xdr:nvGraphicFramePr>
        <xdr:cNvPr id="19" name="Stavka_25">
          <a:extLst>
            <a:ext uri="{FF2B5EF4-FFF2-40B4-BE49-F238E27FC236}">
              <a16:creationId xmlns:a16="http://schemas.microsoft.com/office/drawing/2014/main" id="{7B7AB046-A023-51D6-3E17-7235A208E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</xdr:col>
      <xdr:colOff>239183</xdr:colOff>
      <xdr:row>132</xdr:row>
      <xdr:rowOff>0</xdr:rowOff>
    </xdr:from>
    <xdr:to>
      <xdr:col>10</xdr:col>
      <xdr:colOff>56091</xdr:colOff>
      <xdr:row>146</xdr:row>
      <xdr:rowOff>127000</xdr:rowOff>
    </xdr:to>
    <xdr:graphicFrame macro="">
      <xdr:nvGraphicFramePr>
        <xdr:cNvPr id="20" name="Stavka_26">
          <a:extLst>
            <a:ext uri="{FF2B5EF4-FFF2-40B4-BE49-F238E27FC236}">
              <a16:creationId xmlns:a16="http://schemas.microsoft.com/office/drawing/2014/main" id="{2366692E-D57A-D148-18A1-0F7ABF4A64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10</xdr:col>
      <xdr:colOff>183092</xdr:colOff>
      <xdr:row>132</xdr:row>
      <xdr:rowOff>0</xdr:rowOff>
    </xdr:from>
    <xdr:to>
      <xdr:col>16</xdr:col>
      <xdr:colOff>0</xdr:colOff>
      <xdr:row>146</xdr:row>
      <xdr:rowOff>127000</xdr:rowOff>
    </xdr:to>
    <xdr:graphicFrame macro="">
      <xdr:nvGraphicFramePr>
        <xdr:cNvPr id="21" name="Stavka_27">
          <a:extLst>
            <a:ext uri="{FF2B5EF4-FFF2-40B4-BE49-F238E27FC236}">
              <a16:creationId xmlns:a16="http://schemas.microsoft.com/office/drawing/2014/main" id="{8A382573-0728-0A74-0591-DF2A084958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0</xdr:colOff>
      <xdr:row>147</xdr:row>
      <xdr:rowOff>63500</xdr:rowOff>
    </xdr:from>
    <xdr:to>
      <xdr:col>4</xdr:col>
      <xdr:colOff>112183</xdr:colOff>
      <xdr:row>162</xdr:row>
      <xdr:rowOff>0</xdr:rowOff>
    </xdr:to>
    <xdr:graphicFrame macro="">
      <xdr:nvGraphicFramePr>
        <xdr:cNvPr id="22" name="Stavka_28">
          <a:extLst>
            <a:ext uri="{FF2B5EF4-FFF2-40B4-BE49-F238E27FC236}">
              <a16:creationId xmlns:a16="http://schemas.microsoft.com/office/drawing/2014/main" id="{0FBD34E8-CCE4-496D-F5A5-D606338ED1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</xdr:col>
      <xdr:colOff>239183</xdr:colOff>
      <xdr:row>147</xdr:row>
      <xdr:rowOff>63500</xdr:rowOff>
    </xdr:from>
    <xdr:to>
      <xdr:col>10</xdr:col>
      <xdr:colOff>56091</xdr:colOff>
      <xdr:row>162</xdr:row>
      <xdr:rowOff>0</xdr:rowOff>
    </xdr:to>
    <xdr:graphicFrame macro="">
      <xdr:nvGraphicFramePr>
        <xdr:cNvPr id="23" name="Stavka_29">
          <a:extLst>
            <a:ext uri="{FF2B5EF4-FFF2-40B4-BE49-F238E27FC236}">
              <a16:creationId xmlns:a16="http://schemas.microsoft.com/office/drawing/2014/main" id="{74A03F40-5221-FA62-525E-7F74D8FB41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10</xdr:col>
      <xdr:colOff>183092</xdr:colOff>
      <xdr:row>147</xdr:row>
      <xdr:rowOff>63500</xdr:rowOff>
    </xdr:from>
    <xdr:to>
      <xdr:col>16</xdr:col>
      <xdr:colOff>0</xdr:colOff>
      <xdr:row>162</xdr:row>
      <xdr:rowOff>0</xdr:rowOff>
    </xdr:to>
    <xdr:graphicFrame macro="">
      <xdr:nvGraphicFramePr>
        <xdr:cNvPr id="24" name="Stavka_30">
          <a:extLst>
            <a:ext uri="{FF2B5EF4-FFF2-40B4-BE49-F238E27FC236}">
              <a16:creationId xmlns:a16="http://schemas.microsoft.com/office/drawing/2014/main" id="{1F01C6C0-B3EF-5793-E3FA-E5A64CBD13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162</xdr:row>
      <xdr:rowOff>127000</xdr:rowOff>
    </xdr:from>
    <xdr:to>
      <xdr:col>4</xdr:col>
      <xdr:colOff>112183</xdr:colOff>
      <xdr:row>177</xdr:row>
      <xdr:rowOff>63500</xdr:rowOff>
    </xdr:to>
    <xdr:graphicFrame macro="">
      <xdr:nvGraphicFramePr>
        <xdr:cNvPr id="25" name="Stavka_31">
          <a:extLst>
            <a:ext uri="{FF2B5EF4-FFF2-40B4-BE49-F238E27FC236}">
              <a16:creationId xmlns:a16="http://schemas.microsoft.com/office/drawing/2014/main" id="{E47DC043-4023-7B84-EF42-B51E150211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7DBBC2D-3793-4F05-9007-26B82FB13D1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0451522-7edc-4388-afc5-63a6ed0768d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decijastednja.rs/" TargetMode="External"/><Relationship Id="rId1" Type="http://schemas.openxmlformats.org/officeDocument/2006/relationships/hyperlink" Target="https://decijastednja.r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hyperlink" Target="https://decijastednja.rs/" TargetMode="Externa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decijastednja.rs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hyperlink" Target="https://decijastednja.rs/" TargetMode="External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decijastednja.rs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4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110" customWidth="1"/>
  </cols>
  <sheetData>
    <row r="1" spans="2:2" ht="7.5" customHeight="1" x14ac:dyDescent="0.25"/>
    <row r="2" spans="2:2" ht="42" customHeight="1" x14ac:dyDescent="0.25">
      <c r="B2" s="7" t="s">
        <v>0</v>
      </c>
    </row>
    <row r="3" spans="2:2" ht="3.75" customHeight="1" x14ac:dyDescent="0.25">
      <c r="B3" s="8"/>
    </row>
    <row r="4" spans="2:2" ht="7.5" customHeight="1" x14ac:dyDescent="0.25"/>
    <row r="5" spans="2:2" ht="24" customHeight="1" x14ac:dyDescent="0.3">
      <c r="B5" s="9" t="s">
        <v>1</v>
      </c>
    </row>
    <row r="6" spans="2:2" x14ac:dyDescent="0.25">
      <c r="B6" s="10" t="s">
        <v>2</v>
      </c>
    </row>
    <row r="8" spans="2:2" ht="19.5" customHeight="1" x14ac:dyDescent="0.25">
      <c r="B8" s="11" t="s">
        <v>3</v>
      </c>
    </row>
    <row r="9" spans="2:2" x14ac:dyDescent="0.25">
      <c r="B9" s="12" t="s">
        <v>4</v>
      </c>
    </row>
    <row r="10" spans="2:2" ht="27.75" customHeight="1" x14ac:dyDescent="0.25">
      <c r="B10" s="12" t="s">
        <v>5</v>
      </c>
    </row>
    <row r="11" spans="2:2" ht="27.75" customHeight="1" x14ac:dyDescent="0.25">
      <c r="B11" s="12" t="s">
        <v>6</v>
      </c>
    </row>
    <row r="12" spans="2:2" x14ac:dyDescent="0.25">
      <c r="B12" s="12" t="s">
        <v>7</v>
      </c>
    </row>
    <row r="13" spans="2:2" x14ac:dyDescent="0.25">
      <c r="B13" s="12" t="s">
        <v>8</v>
      </c>
    </row>
    <row r="14" spans="2:2" ht="27.75" customHeight="1" x14ac:dyDescent="0.25">
      <c r="B14" s="12" t="s">
        <v>9</v>
      </c>
    </row>
    <row r="15" spans="2:2" x14ac:dyDescent="0.25">
      <c r="B15" s="12"/>
    </row>
    <row r="16" spans="2:2" ht="19.5" customHeight="1" x14ac:dyDescent="0.25">
      <c r="B16" s="11" t="s">
        <v>10</v>
      </c>
    </row>
    <row r="17" spans="2:2" x14ac:dyDescent="0.25">
      <c r="B17" s="13" t="s">
        <v>11</v>
      </c>
    </row>
    <row r="18" spans="2:2" x14ac:dyDescent="0.25">
      <c r="B18" s="12" t="s">
        <v>12</v>
      </c>
    </row>
    <row r="19" spans="2:2" x14ac:dyDescent="0.25">
      <c r="B19" s="14" t="s">
        <v>13</v>
      </c>
    </row>
    <row r="20" spans="2:2" x14ac:dyDescent="0.25">
      <c r="B20" s="12"/>
    </row>
    <row r="21" spans="2:2" ht="19.5" customHeight="1" x14ac:dyDescent="0.25">
      <c r="B21" s="11" t="s">
        <v>14</v>
      </c>
    </row>
    <row r="22" spans="2:2" ht="40.5" customHeight="1" x14ac:dyDescent="0.25">
      <c r="B22" s="12" t="s">
        <v>15</v>
      </c>
    </row>
    <row r="23" spans="2:2" x14ac:dyDescent="0.25">
      <c r="B23" s="12"/>
    </row>
    <row r="24" spans="2:2" ht="19.5" customHeight="1" x14ac:dyDescent="0.25">
      <c r="B24" s="11" t="s">
        <v>16</v>
      </c>
    </row>
    <row r="25" spans="2:2" x14ac:dyDescent="0.25">
      <c r="B25" s="12" t="s">
        <v>17</v>
      </c>
    </row>
    <row r="26" spans="2:2" x14ac:dyDescent="0.25">
      <c r="B26" s="12"/>
    </row>
    <row r="27" spans="2:2" ht="19.5" customHeight="1" x14ac:dyDescent="0.25">
      <c r="B27" s="11" t="s">
        <v>18</v>
      </c>
    </row>
    <row r="28" spans="2:2" ht="27.75" customHeight="1" x14ac:dyDescent="0.25">
      <c r="B28" s="12" t="s">
        <v>19</v>
      </c>
    </row>
    <row r="29" spans="2:2" x14ac:dyDescent="0.25">
      <c r="B29" s="12"/>
    </row>
    <row r="30" spans="2:2" ht="19.5" customHeight="1" x14ac:dyDescent="0.25">
      <c r="B30" s="11" t="s">
        <v>20</v>
      </c>
    </row>
    <row r="31" spans="2:2" ht="27.75" customHeight="1" x14ac:dyDescent="0.25">
      <c r="B31" s="12" t="s">
        <v>21</v>
      </c>
    </row>
    <row r="32" spans="2:2" ht="27.75" customHeight="1" x14ac:dyDescent="0.25">
      <c r="B32" s="12" t="s">
        <v>22</v>
      </c>
    </row>
    <row r="33" spans="2:2" x14ac:dyDescent="0.25">
      <c r="B33" s="12"/>
    </row>
    <row r="34" spans="2:2" x14ac:dyDescent="0.25">
      <c r="B34" s="15" t="s">
        <v>23</v>
      </c>
    </row>
  </sheetData>
  <sheetProtection sheet="1" formatColumns="0" formatRows="0"/>
  <hyperlinks>
    <hyperlink ref="B2" r:id="rId1" xr:uid="{00000000-0004-0000-0000-000000000000}"/>
    <hyperlink ref="B34" r:id="rId2" xr:uid="{00000000-0004-0000-0000-000001000000}"/>
  </hyperlinks>
  <pageMargins left="0.75" right="0.75" top="1" bottom="1" header="0.511811023622047" footer="0.5"/>
  <pageSetup paperSize="9" fitToHeight="0" orientation="portrait" horizontalDpi="300" verticalDpi="300"/>
  <headerFooter>
    <oddFooter>&amp;C&amp;"Arial,Regular"&amp;8 Dečija Štednja | decijastednja.rs&amp;R&amp;"Arial,Regular"&amp;8 Strana &amp;P od 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39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46" customWidth="1"/>
    <col min="3" max="3" width="14" customWidth="1"/>
    <col min="4" max="6" width="15" customWidth="1"/>
    <col min="7" max="7" width="14" customWidth="1"/>
    <col min="8" max="8" width="3" customWidth="1"/>
    <col min="9" max="9" width="15" customWidth="1"/>
    <col min="10" max="10" width="14" customWidth="1"/>
    <col min="11" max="11" width="12" customWidth="1"/>
    <col min="12" max="12" width="11" customWidth="1"/>
    <col min="13" max="13" width="14" customWidth="1"/>
    <col min="14" max="14" width="12" customWidth="1"/>
  </cols>
  <sheetData>
    <row r="1" spans="2:14" ht="7.5" customHeight="1" x14ac:dyDescent="0.25"/>
    <row r="2" spans="2:14" ht="42" customHeight="1" x14ac:dyDescent="0.25">
      <c r="N2" s="7" t="s">
        <v>0</v>
      </c>
    </row>
    <row r="3" spans="2:14" ht="3.75" customHeight="1" x14ac:dyDescent="0.25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2:14" ht="7.5" customHeight="1" x14ac:dyDescent="0.25"/>
    <row r="5" spans="2:14" ht="24" customHeight="1" x14ac:dyDescent="0.3">
      <c r="B5" s="9" t="s">
        <v>24</v>
      </c>
    </row>
    <row r="6" spans="2:14" x14ac:dyDescent="0.25">
      <c r="B6" s="10" t="s">
        <v>25</v>
      </c>
    </row>
    <row r="8" spans="2:14" x14ac:dyDescent="0.25">
      <c r="B8" s="1" t="s">
        <v>26</v>
      </c>
      <c r="C8" s="47"/>
      <c r="D8" s="47"/>
    </row>
    <row r="10" spans="2:14" ht="15" customHeight="1" x14ac:dyDescent="0.25">
      <c r="B10" s="48" t="s">
        <v>27</v>
      </c>
      <c r="C10" s="48"/>
      <c r="D10" s="5" t="s">
        <v>28</v>
      </c>
      <c r="E10" s="5" t="s">
        <v>29</v>
      </c>
    </row>
    <row r="11" spans="2:14" ht="15" customHeight="1" x14ac:dyDescent="0.25">
      <c r="B11" s="43" t="s">
        <v>30</v>
      </c>
      <c r="C11" s="43"/>
      <c r="D11" s="16"/>
      <c r="E11" s="16"/>
    </row>
    <row r="12" spans="2:14" ht="15" customHeight="1" x14ac:dyDescent="0.25">
      <c r="B12" s="43" t="s">
        <v>31</v>
      </c>
      <c r="C12" s="43"/>
      <c r="D12" s="16"/>
      <c r="E12" s="16"/>
    </row>
    <row r="13" spans="2:14" ht="15" customHeight="1" x14ac:dyDescent="0.25">
      <c r="B13" s="43" t="s">
        <v>32</v>
      </c>
      <c r="C13" s="43"/>
      <c r="D13" s="16"/>
      <c r="E13" s="16"/>
    </row>
    <row r="14" spans="2:14" ht="15" customHeight="1" x14ac:dyDescent="0.25">
      <c r="B14" s="43" t="s">
        <v>33</v>
      </c>
      <c r="C14" s="43"/>
      <c r="D14" s="16"/>
      <c r="E14" s="16"/>
    </row>
    <row r="15" spans="2:14" ht="15" customHeight="1" x14ac:dyDescent="0.25">
      <c r="B15" s="44" t="s">
        <v>34</v>
      </c>
      <c r="C15" s="44"/>
      <c r="D15" s="17">
        <f>SUM(D11:D14)</f>
        <v>0</v>
      </c>
      <c r="E15" s="17">
        <f>SUM(E11:E14)</f>
        <v>0</v>
      </c>
    </row>
    <row r="17" spans="2:14" ht="42" customHeight="1" x14ac:dyDescent="0.25">
      <c r="B17" s="5" t="s">
        <v>35</v>
      </c>
      <c r="C17" s="5" t="s">
        <v>36</v>
      </c>
      <c r="D17" s="5" t="s">
        <v>28</v>
      </c>
      <c r="E17" s="5" t="s">
        <v>29</v>
      </c>
      <c r="F17" s="5" t="s">
        <v>37</v>
      </c>
      <c r="G17" s="5" t="s">
        <v>38</v>
      </c>
      <c r="I17" s="2" t="s">
        <v>39</v>
      </c>
      <c r="J17" s="2" t="s">
        <v>28</v>
      </c>
      <c r="K17" s="2" t="s">
        <v>40</v>
      </c>
      <c r="L17" s="2" t="s">
        <v>41</v>
      </c>
      <c r="M17" s="2" t="s">
        <v>29</v>
      </c>
      <c r="N17" s="2" t="s">
        <v>42</v>
      </c>
    </row>
    <row r="18" spans="2:14" x14ac:dyDescent="0.25">
      <c r="B18" s="4" t="s">
        <v>43</v>
      </c>
      <c r="C18" s="18" t="s">
        <v>44</v>
      </c>
      <c r="D18" s="16"/>
      <c r="E18" s="16"/>
      <c r="F18" s="19" t="str">
        <f t="shared" ref="F18:F35" si="0">IF(E18="","",D18-E18)</f>
        <v/>
      </c>
      <c r="G18" s="20">
        <f t="shared" ref="G18:G36" si="1">IF($D$15=0,0,D18/$D$15)</f>
        <v>0</v>
      </c>
      <c r="I18" s="1" t="s">
        <v>44</v>
      </c>
      <c r="J18" s="19">
        <f>SUMIF($C$18:$C$35,I18,$D$18:$D$35)</f>
        <v>0</v>
      </c>
      <c r="K18" s="20">
        <f>IF($D$15=0,0,J18/$D$15)</f>
        <v>0</v>
      </c>
      <c r="L18" s="21">
        <v>0.7</v>
      </c>
      <c r="M18" s="19">
        <f>SUMIF($C$18:$C$35,I18,$E$18:$E$35)</f>
        <v>0</v>
      </c>
      <c r="N18" s="20">
        <f>IF($E$15=0,0,M18/$E$15)</f>
        <v>0</v>
      </c>
    </row>
    <row r="19" spans="2:14" x14ac:dyDescent="0.25">
      <c r="B19" s="22" t="s">
        <v>45</v>
      </c>
      <c r="C19" s="18" t="s">
        <v>44</v>
      </c>
      <c r="D19" s="23">
        <f>Krediti!E17</f>
        <v>0</v>
      </c>
      <c r="E19" s="16"/>
      <c r="F19" s="19" t="str">
        <f t="shared" si="0"/>
        <v/>
      </c>
      <c r="G19" s="20">
        <f t="shared" si="1"/>
        <v>0</v>
      </c>
      <c r="I19" s="1" t="s">
        <v>46</v>
      </c>
      <c r="J19" s="19">
        <f>SUMIF($C$18:$C$35,I19,$D$18:$D$35)</f>
        <v>0</v>
      </c>
      <c r="K19" s="20">
        <f>IF($D$15=0,0,J19/$D$15)</f>
        <v>0</v>
      </c>
      <c r="L19" s="21">
        <v>0.2</v>
      </c>
      <c r="M19" s="19">
        <f>SUMIF($C$18:$C$35,I19,$E$18:$E$35)</f>
        <v>0</v>
      </c>
      <c r="N19" s="20">
        <f>IF($E$15=0,0,M19/$E$15)</f>
        <v>0</v>
      </c>
    </row>
    <row r="20" spans="2:14" x14ac:dyDescent="0.25">
      <c r="B20" s="4" t="s">
        <v>47</v>
      </c>
      <c r="C20" s="18" t="s">
        <v>44</v>
      </c>
      <c r="D20" s="16"/>
      <c r="E20" s="16"/>
      <c r="F20" s="19" t="str">
        <f t="shared" si="0"/>
        <v/>
      </c>
      <c r="G20" s="20">
        <f t="shared" si="1"/>
        <v>0</v>
      </c>
      <c r="I20" s="1" t="s">
        <v>48</v>
      </c>
      <c r="J20" s="19">
        <f>SUMIF($C$18:$C$35,I20,$D$18:$D$35)</f>
        <v>0</v>
      </c>
      <c r="K20" s="20">
        <f>IF($D$15=0,0,J20/$D$15)</f>
        <v>0</v>
      </c>
      <c r="L20" s="21">
        <v>0.1</v>
      </c>
      <c r="M20" s="19">
        <f>SUMIF($C$18:$C$35,I20,$E$18:$E$35)</f>
        <v>0</v>
      </c>
      <c r="N20" s="20">
        <f>IF($E$15=0,0,M20/$E$15)</f>
        <v>0</v>
      </c>
    </row>
    <row r="21" spans="2:14" x14ac:dyDescent="0.25">
      <c r="B21" s="4" t="s">
        <v>49</v>
      </c>
      <c r="C21" s="18" t="s">
        <v>44</v>
      </c>
      <c r="D21" s="16"/>
      <c r="E21" s="16"/>
      <c r="F21" s="19" t="str">
        <f t="shared" si="0"/>
        <v/>
      </c>
      <c r="G21" s="20">
        <f t="shared" si="1"/>
        <v>0</v>
      </c>
      <c r="I21" s="3" t="s">
        <v>50</v>
      </c>
      <c r="J21" s="17">
        <f>SUM(J18:J20)</f>
        <v>0</v>
      </c>
      <c r="K21" s="24">
        <f>SUM(K18:K20)</f>
        <v>0</v>
      </c>
      <c r="L21" s="24">
        <f>SUM(L18:L20)</f>
        <v>0.99999999999999989</v>
      </c>
      <c r="M21" s="17">
        <f>SUM(M18:M20)</f>
        <v>0</v>
      </c>
      <c r="N21" s="24">
        <f>SUM(N18:N20)</f>
        <v>0</v>
      </c>
    </row>
    <row r="22" spans="2:14" x14ac:dyDescent="0.25">
      <c r="B22" s="4" t="s">
        <v>51</v>
      </c>
      <c r="C22" s="18" t="s">
        <v>44</v>
      </c>
      <c r="D22" s="16"/>
      <c r="E22" s="16"/>
      <c r="F22" s="19" t="str">
        <f t="shared" si="0"/>
        <v/>
      </c>
      <c r="G22" s="20">
        <f t="shared" si="1"/>
        <v>0</v>
      </c>
    </row>
    <row r="23" spans="2:14" ht="15" customHeight="1" x14ac:dyDescent="0.25">
      <c r="B23" s="4" t="s">
        <v>52</v>
      </c>
      <c r="C23" s="18" t="s">
        <v>44</v>
      </c>
      <c r="D23" s="16"/>
      <c r="E23" s="16"/>
      <c r="F23" s="19" t="str">
        <f t="shared" si="0"/>
        <v/>
      </c>
      <c r="G23" s="20">
        <f t="shared" si="1"/>
        <v>0</v>
      </c>
      <c r="I23" s="45" t="s">
        <v>53</v>
      </c>
      <c r="J23" s="45"/>
      <c r="K23" s="45"/>
      <c r="L23" s="45"/>
      <c r="M23" s="45"/>
      <c r="N23" s="45"/>
    </row>
    <row r="24" spans="2:14" ht="15" customHeight="1" x14ac:dyDescent="0.25">
      <c r="B24" s="4" t="s">
        <v>54</v>
      </c>
      <c r="C24" s="18" t="s">
        <v>44</v>
      </c>
      <c r="D24" s="16"/>
      <c r="E24" s="16"/>
      <c r="F24" s="19" t="str">
        <f t="shared" si="0"/>
        <v/>
      </c>
      <c r="G24" s="20">
        <f t="shared" si="1"/>
        <v>0</v>
      </c>
      <c r="I24" s="45" t="s">
        <v>55</v>
      </c>
      <c r="J24" s="45"/>
      <c r="K24" s="45"/>
      <c r="L24" s="45"/>
      <c r="M24" s="45"/>
      <c r="N24" s="45"/>
    </row>
    <row r="25" spans="2:14" x14ac:dyDescent="0.25">
      <c r="B25" s="4" t="s">
        <v>56</v>
      </c>
      <c r="C25" s="18" t="s">
        <v>44</v>
      </c>
      <c r="D25" s="16"/>
      <c r="E25" s="16"/>
      <c r="F25" s="19" t="str">
        <f t="shared" si="0"/>
        <v/>
      </c>
      <c r="G25" s="20">
        <f t="shared" si="1"/>
        <v>0</v>
      </c>
    </row>
    <row r="26" spans="2:14" x14ac:dyDescent="0.25">
      <c r="B26" s="22" t="s">
        <v>57</v>
      </c>
      <c r="C26" s="18" t="s">
        <v>46</v>
      </c>
      <c r="D26" s="23">
        <f>'Povremeni troškovi'!E26</f>
        <v>0</v>
      </c>
      <c r="E26" s="16"/>
      <c r="F26" s="19" t="str">
        <f t="shared" si="0"/>
        <v/>
      </c>
      <c r="G26" s="20">
        <f t="shared" si="1"/>
        <v>0</v>
      </c>
    </row>
    <row r="27" spans="2:14" x14ac:dyDescent="0.25">
      <c r="B27" s="4" t="s">
        <v>58</v>
      </c>
      <c r="C27" s="18" t="s">
        <v>46</v>
      </c>
      <c r="D27" s="16"/>
      <c r="E27" s="16"/>
      <c r="F27" s="19" t="str">
        <f t="shared" si="0"/>
        <v/>
      </c>
      <c r="G27" s="20">
        <f t="shared" si="1"/>
        <v>0</v>
      </c>
    </row>
    <row r="28" spans="2:14" x14ac:dyDescent="0.25">
      <c r="B28" s="4" t="s">
        <v>59</v>
      </c>
      <c r="C28" s="18" t="s">
        <v>46</v>
      </c>
      <c r="D28" s="16"/>
      <c r="E28" s="16"/>
      <c r="F28" s="19" t="str">
        <f t="shared" si="0"/>
        <v/>
      </c>
      <c r="G28" s="20">
        <f t="shared" si="1"/>
        <v>0</v>
      </c>
    </row>
    <row r="29" spans="2:14" x14ac:dyDescent="0.25">
      <c r="B29" s="4" t="s">
        <v>60</v>
      </c>
      <c r="C29" s="18" t="s">
        <v>46</v>
      </c>
      <c r="D29" s="16"/>
      <c r="E29" s="16"/>
      <c r="F29" s="19" t="str">
        <f t="shared" si="0"/>
        <v/>
      </c>
      <c r="G29" s="20">
        <f t="shared" si="1"/>
        <v>0</v>
      </c>
    </row>
    <row r="30" spans="2:14" x14ac:dyDescent="0.25">
      <c r="B30" s="4" t="s">
        <v>61</v>
      </c>
      <c r="C30" s="18" t="s">
        <v>46</v>
      </c>
      <c r="D30" s="16"/>
      <c r="E30" s="16"/>
      <c r="F30" s="19" t="str">
        <f t="shared" si="0"/>
        <v/>
      </c>
      <c r="G30" s="20">
        <f t="shared" si="1"/>
        <v>0</v>
      </c>
    </row>
    <row r="31" spans="2:14" x14ac:dyDescent="0.25">
      <c r="B31" s="4" t="s">
        <v>62</v>
      </c>
      <c r="C31" s="18" t="s">
        <v>46</v>
      </c>
      <c r="D31" s="16"/>
      <c r="E31" s="16"/>
      <c r="F31" s="19" t="str">
        <f t="shared" si="0"/>
        <v/>
      </c>
      <c r="G31" s="20">
        <f t="shared" si="1"/>
        <v>0</v>
      </c>
    </row>
    <row r="32" spans="2:14" x14ac:dyDescent="0.25">
      <c r="B32" s="4" t="s">
        <v>63</v>
      </c>
      <c r="C32" s="18" t="s">
        <v>46</v>
      </c>
      <c r="D32" s="16"/>
      <c r="E32" s="16"/>
      <c r="F32" s="19" t="str">
        <f t="shared" si="0"/>
        <v/>
      </c>
      <c r="G32" s="20">
        <f t="shared" si="1"/>
        <v>0</v>
      </c>
    </row>
    <row r="33" spans="2:7" x14ac:dyDescent="0.25">
      <c r="B33" s="4" t="s">
        <v>64</v>
      </c>
      <c r="C33" s="18" t="s">
        <v>48</v>
      </c>
      <c r="D33" s="16"/>
      <c r="E33" s="16"/>
      <c r="F33" s="19" t="str">
        <f t="shared" si="0"/>
        <v/>
      </c>
      <c r="G33" s="20">
        <f t="shared" si="1"/>
        <v>0</v>
      </c>
    </row>
    <row r="34" spans="2:7" x14ac:dyDescent="0.25">
      <c r="B34" s="4" t="s">
        <v>65</v>
      </c>
      <c r="C34" s="18" t="s">
        <v>48</v>
      </c>
      <c r="D34" s="16"/>
      <c r="E34" s="16"/>
      <c r="F34" s="19" t="str">
        <f t="shared" si="0"/>
        <v/>
      </c>
      <c r="G34" s="20">
        <f t="shared" si="1"/>
        <v>0</v>
      </c>
    </row>
    <row r="35" spans="2:7" x14ac:dyDescent="0.25">
      <c r="B35" s="4" t="s">
        <v>66</v>
      </c>
      <c r="C35" s="18" t="s">
        <v>48</v>
      </c>
      <c r="D35" s="16"/>
      <c r="E35" s="16"/>
      <c r="F35" s="19" t="str">
        <f t="shared" si="0"/>
        <v/>
      </c>
      <c r="G35" s="20">
        <f t="shared" si="1"/>
        <v>0</v>
      </c>
    </row>
    <row r="36" spans="2:7" x14ac:dyDescent="0.25">
      <c r="B36" s="3" t="s">
        <v>67</v>
      </c>
      <c r="C36" s="25"/>
      <c r="D36" s="17">
        <f>SUM(D18:D35)</f>
        <v>0</v>
      </c>
      <c r="E36" s="17">
        <f>SUM(E18:E35)</f>
        <v>0</v>
      </c>
      <c r="F36" s="17" t="str">
        <f>IF(E36=0,"",D36-E36)</f>
        <v/>
      </c>
      <c r="G36" s="24">
        <f t="shared" si="1"/>
        <v>0</v>
      </c>
    </row>
    <row r="38" spans="2:7" x14ac:dyDescent="0.25">
      <c r="B38" s="1" t="s">
        <v>68</v>
      </c>
      <c r="D38" s="26">
        <f>D15-D36</f>
        <v>0</v>
      </c>
      <c r="E38" s="46" t="str">
        <f>IF(D15=0,"Upišite primanja",IF(D38=0,"Svaki dinar ima zadatak",IF(D38&gt;0,"Rasporedite ostatak","Plan je veći od primanja")))</f>
        <v>Upišite primanja</v>
      </c>
      <c r="F38" s="46"/>
      <c r="G38" s="46"/>
    </row>
    <row r="39" spans="2:7" x14ac:dyDescent="0.25">
      <c r="B39" s="1" t="s">
        <v>69</v>
      </c>
      <c r="D39" s="26" t="str">
        <f>IF(E36=0,"",E15-E36)</f>
        <v/>
      </c>
    </row>
  </sheetData>
  <sheetProtection sheet="1" formatColumns="0" formatRows="0"/>
  <mergeCells count="10">
    <mergeCell ref="C8:D8"/>
    <mergeCell ref="B10:C10"/>
    <mergeCell ref="B11:C11"/>
    <mergeCell ref="B12:C12"/>
    <mergeCell ref="B13:C13"/>
    <mergeCell ref="B14:C14"/>
    <mergeCell ref="B15:C15"/>
    <mergeCell ref="I23:N23"/>
    <mergeCell ref="I24:N24"/>
    <mergeCell ref="E38:G38"/>
  </mergeCells>
  <dataValidations count="1">
    <dataValidation type="list" showErrorMessage="1" errorTitle="Pogrešan unos" error="Izaberite grupu sa liste: Nužno, Fleksibilno ili Štednja." sqref="C18:C35" xr:uid="{00000000-0002-0000-0100-000000000000}">
      <formula1>"Nužno,Fleksibilno,Štednja"</formula1>
      <formula2>0</formula2>
    </dataValidation>
  </dataValidations>
  <hyperlinks>
    <hyperlink ref="N2" r:id="rId1" xr:uid="{00000000-0004-0000-0100-000000000000}"/>
  </hyperlinks>
  <pageMargins left="0.75" right="0.75" top="1" bottom="1" header="0.511811023622047" footer="0.5"/>
  <pageSetup paperSize="9" fitToHeight="0" orientation="landscape" horizontalDpi="300" verticalDpi="300"/>
  <headerFooter>
    <oddFooter>&amp;C&amp;"Arial,Regular"&amp;8 Dečija Štednja | decijastednja.rs&amp;R&amp;"Arial,Regular"&amp;8 Strana &amp;P od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28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46" customWidth="1"/>
    <col min="3" max="4" width="20" customWidth="1"/>
    <col min="5" max="5" width="22" customWidth="1"/>
  </cols>
  <sheetData>
    <row r="1" spans="2:5" ht="7.5" customHeight="1" x14ac:dyDescent="0.25"/>
    <row r="2" spans="2:5" ht="42" customHeight="1" x14ac:dyDescent="0.25">
      <c r="E2" s="7" t="s">
        <v>0</v>
      </c>
    </row>
    <row r="3" spans="2:5" ht="3.75" customHeight="1" x14ac:dyDescent="0.25">
      <c r="B3" s="8"/>
      <c r="C3" s="8"/>
      <c r="D3" s="8"/>
      <c r="E3" s="8"/>
    </row>
    <row r="4" spans="2:5" ht="7.5" customHeight="1" x14ac:dyDescent="0.25"/>
    <row r="5" spans="2:5" ht="24" customHeight="1" x14ac:dyDescent="0.3">
      <c r="B5" s="9" t="s">
        <v>70</v>
      </c>
    </row>
    <row r="6" spans="2:5" x14ac:dyDescent="0.25">
      <c r="B6" s="10" t="s">
        <v>71</v>
      </c>
    </row>
    <row r="8" spans="2:5" ht="25.5" x14ac:dyDescent="0.25">
      <c r="B8" s="5" t="s">
        <v>72</v>
      </c>
      <c r="C8" s="5" t="s">
        <v>73</v>
      </c>
      <c r="D8" s="5" t="s">
        <v>74</v>
      </c>
      <c r="E8" s="5" t="s">
        <v>75</v>
      </c>
    </row>
    <row r="9" spans="2:5" x14ac:dyDescent="0.25">
      <c r="B9" s="4" t="s">
        <v>76</v>
      </c>
      <c r="C9" s="6"/>
      <c r="D9" s="16"/>
      <c r="E9" s="19" t="str">
        <f t="shared" ref="E9:E25" si="0">IF(D9="","",D9/12)</f>
        <v/>
      </c>
    </row>
    <row r="10" spans="2:5" x14ac:dyDescent="0.25">
      <c r="B10" s="4" t="s">
        <v>77</v>
      </c>
      <c r="C10" s="6"/>
      <c r="D10" s="16"/>
      <c r="E10" s="19" t="str">
        <f t="shared" si="0"/>
        <v/>
      </c>
    </row>
    <row r="11" spans="2:5" x14ac:dyDescent="0.25">
      <c r="B11" s="4" t="s">
        <v>78</v>
      </c>
      <c r="C11" s="6" t="s">
        <v>79</v>
      </c>
      <c r="D11" s="16"/>
      <c r="E11" s="19" t="str">
        <f t="shared" si="0"/>
        <v/>
      </c>
    </row>
    <row r="12" spans="2:5" x14ac:dyDescent="0.25">
      <c r="B12" s="4" t="s">
        <v>80</v>
      </c>
      <c r="C12" s="6" t="s">
        <v>81</v>
      </c>
      <c r="D12" s="16"/>
      <c r="E12" s="19" t="str">
        <f t="shared" si="0"/>
        <v/>
      </c>
    </row>
    <row r="13" spans="2:5" x14ac:dyDescent="0.25">
      <c r="B13" s="4" t="s">
        <v>82</v>
      </c>
      <c r="C13" s="6"/>
      <c r="D13" s="16"/>
      <c r="E13" s="19" t="str">
        <f t="shared" si="0"/>
        <v/>
      </c>
    </row>
    <row r="14" spans="2:5" x14ac:dyDescent="0.25">
      <c r="B14" s="4" t="s">
        <v>83</v>
      </c>
      <c r="C14" s="6"/>
      <c r="D14" s="16"/>
      <c r="E14" s="19" t="str">
        <f t="shared" si="0"/>
        <v/>
      </c>
    </row>
    <row r="15" spans="2:5" x14ac:dyDescent="0.25">
      <c r="B15" s="4" t="s">
        <v>84</v>
      </c>
      <c r="C15" s="6"/>
      <c r="D15" s="16"/>
      <c r="E15" s="19" t="str">
        <f t="shared" si="0"/>
        <v/>
      </c>
    </row>
    <row r="16" spans="2:5" x14ac:dyDescent="0.25">
      <c r="B16" s="4" t="s">
        <v>85</v>
      </c>
      <c r="C16" s="6" t="s">
        <v>86</v>
      </c>
      <c r="D16" s="16"/>
      <c r="E16" s="19" t="str">
        <f t="shared" si="0"/>
        <v/>
      </c>
    </row>
    <row r="17" spans="2:5" x14ac:dyDescent="0.25">
      <c r="B17" s="4" t="s">
        <v>87</v>
      </c>
      <c r="C17" s="6"/>
      <c r="D17" s="16"/>
      <c r="E17" s="19" t="str">
        <f t="shared" si="0"/>
        <v/>
      </c>
    </row>
    <row r="18" spans="2:5" x14ac:dyDescent="0.25">
      <c r="B18" s="4" t="s">
        <v>88</v>
      </c>
      <c r="C18" s="6" t="s">
        <v>89</v>
      </c>
      <c r="D18" s="16"/>
      <c r="E18" s="19" t="str">
        <f t="shared" si="0"/>
        <v/>
      </c>
    </row>
    <row r="19" spans="2:5" x14ac:dyDescent="0.25">
      <c r="B19" s="4" t="s">
        <v>90</v>
      </c>
      <c r="C19" s="6"/>
      <c r="D19" s="16"/>
      <c r="E19" s="19" t="str">
        <f t="shared" si="0"/>
        <v/>
      </c>
    </row>
    <row r="20" spans="2:5" x14ac:dyDescent="0.25">
      <c r="B20" s="4" t="s">
        <v>91</v>
      </c>
      <c r="C20" s="6"/>
      <c r="D20" s="16"/>
      <c r="E20" s="19" t="str">
        <f t="shared" si="0"/>
        <v/>
      </c>
    </row>
    <row r="21" spans="2:5" x14ac:dyDescent="0.25">
      <c r="B21" s="4" t="s">
        <v>92</v>
      </c>
      <c r="C21" s="6"/>
      <c r="D21" s="16"/>
      <c r="E21" s="19" t="str">
        <f t="shared" si="0"/>
        <v/>
      </c>
    </row>
    <row r="22" spans="2:5" x14ac:dyDescent="0.25">
      <c r="B22" s="4" t="s">
        <v>93</v>
      </c>
      <c r="C22" s="6"/>
      <c r="D22" s="16"/>
      <c r="E22" s="19" t="str">
        <f t="shared" si="0"/>
        <v/>
      </c>
    </row>
    <row r="23" spans="2:5" x14ac:dyDescent="0.25">
      <c r="B23" s="6"/>
      <c r="C23" s="6"/>
      <c r="D23" s="16"/>
      <c r="E23" s="19" t="str">
        <f t="shared" si="0"/>
        <v/>
      </c>
    </row>
    <row r="24" spans="2:5" x14ac:dyDescent="0.25">
      <c r="B24" s="6"/>
      <c r="C24" s="6"/>
      <c r="D24" s="16"/>
      <c r="E24" s="19" t="str">
        <f t="shared" si="0"/>
        <v/>
      </c>
    </row>
    <row r="25" spans="2:5" x14ac:dyDescent="0.25">
      <c r="B25" s="6"/>
      <c r="C25" s="6"/>
      <c r="D25" s="16"/>
      <c r="E25" s="19" t="str">
        <f t="shared" si="0"/>
        <v/>
      </c>
    </row>
    <row r="26" spans="2:5" x14ac:dyDescent="0.25">
      <c r="B26" s="3" t="s">
        <v>50</v>
      </c>
      <c r="C26" s="25"/>
      <c r="D26" s="17">
        <f>SUM(D9:D25)</f>
        <v>0</v>
      </c>
      <c r="E26" s="17">
        <f>SUM(E9:E25)</f>
        <v>0</v>
      </c>
    </row>
    <row r="28" spans="2:5" ht="27.75" customHeight="1" x14ac:dyDescent="0.25">
      <c r="B28" s="45" t="s">
        <v>94</v>
      </c>
      <c r="C28" s="45"/>
      <c r="D28" s="45"/>
      <c r="E28" s="45"/>
    </row>
  </sheetData>
  <sheetProtection sheet="1" formatColumns="0" formatRows="0"/>
  <mergeCells count="1">
    <mergeCell ref="B28:E28"/>
  </mergeCells>
  <hyperlinks>
    <hyperlink ref="E2" r:id="rId1" xr:uid="{00000000-0004-0000-0200-000000000000}"/>
  </hyperlinks>
  <pageMargins left="0.75" right="0.75" top="1" bottom="1" header="0.511811023622047" footer="0.5"/>
  <pageSetup paperSize="9" fitToHeight="0" orientation="portrait" horizontalDpi="300" verticalDpi="300"/>
  <headerFooter>
    <oddFooter>&amp;C&amp;"Arial,Regular"&amp;8 Dečija Štednja | decijastednja.rs&amp;R&amp;"Arial,Regular"&amp;8 Strana &amp;P od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22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30" customWidth="1"/>
    <col min="3" max="6" width="18" customWidth="1"/>
    <col min="7" max="7" width="20" customWidth="1"/>
  </cols>
  <sheetData>
    <row r="1" spans="2:7" ht="7.5" customHeight="1" x14ac:dyDescent="0.25"/>
    <row r="2" spans="2:7" ht="42" customHeight="1" x14ac:dyDescent="0.25">
      <c r="G2" s="7" t="s">
        <v>0</v>
      </c>
    </row>
    <row r="3" spans="2:7" ht="3.75" customHeight="1" x14ac:dyDescent="0.25">
      <c r="B3" s="8"/>
      <c r="C3" s="8"/>
      <c r="D3" s="8"/>
      <c r="E3" s="8"/>
      <c r="F3" s="8"/>
      <c r="G3" s="8"/>
    </row>
    <row r="4" spans="2:7" ht="7.5" customHeight="1" x14ac:dyDescent="0.25"/>
    <row r="5" spans="2:7" ht="24" customHeight="1" x14ac:dyDescent="0.3">
      <c r="B5" s="9" t="s">
        <v>95</v>
      </c>
    </row>
    <row r="6" spans="2:7" x14ac:dyDescent="0.25">
      <c r="B6" s="10" t="s">
        <v>96</v>
      </c>
    </row>
    <row r="8" spans="2:7" ht="30" customHeight="1" x14ac:dyDescent="0.25">
      <c r="B8" s="5" t="s">
        <v>97</v>
      </c>
      <c r="C8" s="5" t="s">
        <v>98</v>
      </c>
      <c r="D8" s="5" t="s">
        <v>99</v>
      </c>
      <c r="E8" s="5" t="s">
        <v>100</v>
      </c>
      <c r="F8" s="5" t="s">
        <v>101</v>
      </c>
      <c r="G8" s="5" t="s">
        <v>102</v>
      </c>
    </row>
    <row r="9" spans="2:7" x14ac:dyDescent="0.25">
      <c r="B9" s="4" t="s">
        <v>103</v>
      </c>
      <c r="C9" s="6"/>
      <c r="D9" s="16"/>
      <c r="E9" s="16"/>
      <c r="F9" s="21"/>
      <c r="G9" s="27" t="str">
        <f t="shared" ref="G9:G16" si="0">IF(OR(F9="",D9=""),"",RANK(F9,$F$9:$F$16))</f>
        <v/>
      </c>
    </row>
    <row r="10" spans="2:7" x14ac:dyDescent="0.25">
      <c r="B10" s="4" t="s">
        <v>104</v>
      </c>
      <c r="C10" s="6"/>
      <c r="D10" s="16"/>
      <c r="E10" s="16"/>
      <c r="F10" s="21"/>
      <c r="G10" s="27" t="str">
        <f t="shared" si="0"/>
        <v/>
      </c>
    </row>
    <row r="11" spans="2:7" x14ac:dyDescent="0.25">
      <c r="B11" s="4" t="s">
        <v>105</v>
      </c>
      <c r="C11" s="6"/>
      <c r="D11" s="16"/>
      <c r="E11" s="16"/>
      <c r="F11" s="21"/>
      <c r="G11" s="27" t="str">
        <f t="shared" si="0"/>
        <v/>
      </c>
    </row>
    <row r="12" spans="2:7" x14ac:dyDescent="0.25">
      <c r="B12" s="4" t="s">
        <v>106</v>
      </c>
      <c r="C12" s="6"/>
      <c r="D12" s="16"/>
      <c r="E12" s="16"/>
      <c r="F12" s="21"/>
      <c r="G12" s="27" t="str">
        <f t="shared" si="0"/>
        <v/>
      </c>
    </row>
    <row r="13" spans="2:7" x14ac:dyDescent="0.25">
      <c r="B13" s="4" t="s">
        <v>107</v>
      </c>
      <c r="C13" s="6"/>
      <c r="D13" s="16"/>
      <c r="E13" s="16"/>
      <c r="F13" s="21"/>
      <c r="G13" s="27" t="str">
        <f t="shared" si="0"/>
        <v/>
      </c>
    </row>
    <row r="14" spans="2:7" x14ac:dyDescent="0.25">
      <c r="B14" s="6"/>
      <c r="C14" s="6"/>
      <c r="D14" s="16"/>
      <c r="E14" s="16"/>
      <c r="F14" s="21"/>
      <c r="G14" s="27" t="str">
        <f t="shared" si="0"/>
        <v/>
      </c>
    </row>
    <row r="15" spans="2:7" x14ac:dyDescent="0.25">
      <c r="B15" s="6"/>
      <c r="C15" s="6"/>
      <c r="D15" s="16"/>
      <c r="E15" s="16"/>
      <c r="F15" s="21"/>
      <c r="G15" s="27" t="str">
        <f t="shared" si="0"/>
        <v/>
      </c>
    </row>
    <row r="16" spans="2:7" x14ac:dyDescent="0.25">
      <c r="B16" s="6"/>
      <c r="C16" s="6"/>
      <c r="D16" s="16"/>
      <c r="E16" s="16"/>
      <c r="F16" s="21"/>
      <c r="G16" s="27" t="str">
        <f t="shared" si="0"/>
        <v/>
      </c>
    </row>
    <row r="17" spans="2:7" x14ac:dyDescent="0.25">
      <c r="B17" s="3" t="s">
        <v>50</v>
      </c>
      <c r="C17" s="25"/>
      <c r="D17" s="17">
        <f>SUM(D9:D16)</f>
        <v>0</v>
      </c>
      <c r="E17" s="17">
        <f>SUM(E9:E16)</f>
        <v>0</v>
      </c>
      <c r="F17" s="25"/>
      <c r="G17" s="25"/>
    </row>
    <row r="19" spans="2:7" x14ac:dyDescent="0.25">
      <c r="B19" s="1" t="s">
        <v>108</v>
      </c>
      <c r="D19" s="23">
        <f>'Mesečni budžet'!D15</f>
        <v>0</v>
      </c>
    </row>
    <row r="20" spans="2:7" x14ac:dyDescent="0.25">
      <c r="B20" s="1" t="s">
        <v>109</v>
      </c>
      <c r="D20" s="28">
        <f>IF(D19=0,0,E17/D19)</f>
        <v>0</v>
      </c>
      <c r="E20" s="46" t="str">
        <f>IF(D19=0,"Upišite primanja u budžet",IF(D20&lt;=0.3,"Zdrava zona (do 30%)",IF(D20&lt;=0.4,"Oprez: budžet je tesan (30% do 40%)","Visoko: prioritet je smanjenje duga")))</f>
        <v>Upišite primanja u budžet</v>
      </c>
      <c r="F20" s="46"/>
      <c r="G20" s="46"/>
    </row>
    <row r="22" spans="2:7" ht="39.75" customHeight="1" x14ac:dyDescent="0.25">
      <c r="B22" s="45" t="s">
        <v>110</v>
      </c>
      <c r="C22" s="45"/>
      <c r="D22" s="45"/>
      <c r="E22" s="45"/>
      <c r="F22" s="45"/>
      <c r="G22" s="45"/>
    </row>
  </sheetData>
  <sheetProtection sheet="1" formatColumns="0" formatRows="0"/>
  <mergeCells count="2">
    <mergeCell ref="E20:G20"/>
    <mergeCell ref="B22:G22"/>
  </mergeCells>
  <hyperlinks>
    <hyperlink ref="G2" r:id="rId1" xr:uid="{00000000-0004-0000-0300-000000000000}"/>
  </hyperlinks>
  <pageMargins left="0.75" right="0.75" top="1" bottom="1" header="0.511811023622047" footer="0.5"/>
  <pageSetup paperSize="9" fitToHeight="0" orientation="landscape" horizontalDpi="300" verticalDpi="300"/>
  <headerFooter>
    <oddFooter>&amp;C&amp;"Arial,Regular"&amp;8 Dečija Štednja | decijastednja.rs&amp;R&amp;"Arial,Regular"&amp;8 Strana &amp;P od &amp;N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33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50" customWidth="1"/>
    <col min="3" max="4" width="16" customWidth="1"/>
    <col min="5" max="5" width="14" customWidth="1"/>
  </cols>
  <sheetData>
    <row r="1" spans="2:5" ht="7.5" customHeight="1" x14ac:dyDescent="0.25"/>
    <row r="2" spans="2:5" ht="42" customHeight="1" x14ac:dyDescent="0.25">
      <c r="E2" s="7" t="s">
        <v>0</v>
      </c>
    </row>
    <row r="3" spans="2:5" ht="3.75" customHeight="1" x14ac:dyDescent="0.25">
      <c r="B3" s="8"/>
      <c r="C3" s="8"/>
      <c r="D3" s="8"/>
      <c r="E3" s="8"/>
    </row>
    <row r="4" spans="2:5" ht="7.5" customHeight="1" x14ac:dyDescent="0.25"/>
    <row r="5" spans="2:5" ht="24" customHeight="1" x14ac:dyDescent="0.3">
      <c r="B5" s="9" t="s">
        <v>111</v>
      </c>
    </row>
    <row r="6" spans="2:5" x14ac:dyDescent="0.25">
      <c r="B6" s="10" t="s">
        <v>112</v>
      </c>
    </row>
    <row r="8" spans="2:5" x14ac:dyDescent="0.25">
      <c r="B8" s="1" t="s">
        <v>113</v>
      </c>
      <c r="C8" s="16">
        <v>200000</v>
      </c>
    </row>
    <row r="10" spans="2:5" x14ac:dyDescent="0.25">
      <c r="B10" s="5" t="s">
        <v>72</v>
      </c>
      <c r="C10" s="5" t="s">
        <v>36</v>
      </c>
      <c r="D10" s="5" t="s">
        <v>114</v>
      </c>
      <c r="E10" s="5" t="s">
        <v>115</v>
      </c>
    </row>
    <row r="11" spans="2:5" x14ac:dyDescent="0.25">
      <c r="B11" s="22" t="s">
        <v>116</v>
      </c>
      <c r="C11" s="29" t="s">
        <v>44</v>
      </c>
      <c r="D11" s="16">
        <v>38000</v>
      </c>
      <c r="E11" s="20">
        <f t="shared" ref="E11:E23" si="0">IF($C$8=0,0,D11/$C$8)</f>
        <v>0.19</v>
      </c>
    </row>
    <row r="12" spans="2:5" x14ac:dyDescent="0.25">
      <c r="B12" s="22" t="s">
        <v>117</v>
      </c>
      <c r="C12" s="29" t="s">
        <v>44</v>
      </c>
      <c r="D12" s="16">
        <v>18000</v>
      </c>
      <c r="E12" s="20">
        <f t="shared" si="0"/>
        <v>0.09</v>
      </c>
    </row>
    <row r="13" spans="2:5" x14ac:dyDescent="0.25">
      <c r="B13" s="22" t="s">
        <v>51</v>
      </c>
      <c r="C13" s="29" t="s">
        <v>44</v>
      </c>
      <c r="D13" s="16">
        <v>52000</v>
      </c>
      <c r="E13" s="20">
        <f t="shared" si="0"/>
        <v>0.26</v>
      </c>
    </row>
    <row r="14" spans="2:5" x14ac:dyDescent="0.25">
      <c r="B14" s="22" t="s">
        <v>52</v>
      </c>
      <c r="C14" s="29" t="s">
        <v>44</v>
      </c>
      <c r="D14" s="16">
        <v>10000</v>
      </c>
      <c r="E14" s="20">
        <f t="shared" si="0"/>
        <v>0.05</v>
      </c>
    </row>
    <row r="15" spans="2:5" x14ac:dyDescent="0.25">
      <c r="B15" s="22" t="s">
        <v>118</v>
      </c>
      <c r="C15" s="29" t="s">
        <v>44</v>
      </c>
      <c r="D15" s="16">
        <v>12000</v>
      </c>
      <c r="E15" s="20">
        <f t="shared" si="0"/>
        <v>0.06</v>
      </c>
    </row>
    <row r="16" spans="2:5" x14ac:dyDescent="0.25">
      <c r="B16" s="22" t="s">
        <v>119</v>
      </c>
      <c r="C16" s="29" t="s">
        <v>44</v>
      </c>
      <c r="D16" s="16">
        <v>10000</v>
      </c>
      <c r="E16" s="20">
        <f t="shared" si="0"/>
        <v>0.05</v>
      </c>
    </row>
    <row r="17" spans="2:5" x14ac:dyDescent="0.25">
      <c r="B17" s="22" t="s">
        <v>120</v>
      </c>
      <c r="C17" s="29" t="s">
        <v>46</v>
      </c>
      <c r="D17" s="16">
        <v>12000</v>
      </c>
      <c r="E17" s="20">
        <f t="shared" si="0"/>
        <v>0.06</v>
      </c>
    </row>
    <row r="18" spans="2:5" x14ac:dyDescent="0.25">
      <c r="B18" s="22" t="s">
        <v>58</v>
      </c>
      <c r="C18" s="29" t="s">
        <v>46</v>
      </c>
      <c r="D18" s="16">
        <v>8000</v>
      </c>
      <c r="E18" s="20">
        <f t="shared" si="0"/>
        <v>0.04</v>
      </c>
    </row>
    <row r="19" spans="2:5" x14ac:dyDescent="0.25">
      <c r="B19" s="22" t="s">
        <v>59</v>
      </c>
      <c r="C19" s="29" t="s">
        <v>46</v>
      </c>
      <c r="D19" s="16">
        <v>8000</v>
      </c>
      <c r="E19" s="20">
        <f t="shared" si="0"/>
        <v>0.04</v>
      </c>
    </row>
    <row r="20" spans="2:5" x14ac:dyDescent="0.25">
      <c r="B20" s="22" t="s">
        <v>121</v>
      </c>
      <c r="C20" s="29" t="s">
        <v>46</v>
      </c>
      <c r="D20" s="16">
        <v>12000</v>
      </c>
      <c r="E20" s="20">
        <f t="shared" si="0"/>
        <v>0.06</v>
      </c>
    </row>
    <row r="21" spans="2:5" x14ac:dyDescent="0.25">
      <c r="B21" s="22" t="s">
        <v>64</v>
      </c>
      <c r="C21" s="29" t="s">
        <v>48</v>
      </c>
      <c r="D21" s="16">
        <v>10000</v>
      </c>
      <c r="E21" s="20">
        <f t="shared" si="0"/>
        <v>0.05</v>
      </c>
    </row>
    <row r="22" spans="2:5" x14ac:dyDescent="0.25">
      <c r="B22" s="22" t="s">
        <v>122</v>
      </c>
      <c r="C22" s="29" t="s">
        <v>48</v>
      </c>
      <c r="D22" s="16">
        <v>10000</v>
      </c>
      <c r="E22" s="20">
        <f t="shared" si="0"/>
        <v>0.05</v>
      </c>
    </row>
    <row r="23" spans="2:5" x14ac:dyDescent="0.25">
      <c r="B23" s="3" t="s">
        <v>50</v>
      </c>
      <c r="C23" s="25"/>
      <c r="D23" s="17">
        <f>SUM(D11:D22)</f>
        <v>200000</v>
      </c>
      <c r="E23" s="24">
        <f t="shared" si="0"/>
        <v>1</v>
      </c>
    </row>
    <row r="25" spans="2:5" ht="15" customHeight="1" x14ac:dyDescent="0.25">
      <c r="B25" s="49" t="s">
        <v>39</v>
      </c>
      <c r="C25" s="49"/>
      <c r="D25" s="2" t="s">
        <v>114</v>
      </c>
      <c r="E25" s="2" t="s">
        <v>115</v>
      </c>
    </row>
    <row r="26" spans="2:5" ht="15" customHeight="1" x14ac:dyDescent="0.25">
      <c r="B26" s="50" t="s">
        <v>44</v>
      </c>
      <c r="C26" s="50"/>
      <c r="D26" s="19">
        <f>SUMIF($C$11:$C$22,B26,$D$11:$D$22)</f>
        <v>140000</v>
      </c>
      <c r="E26" s="20">
        <f>IF($C$8=0,0,D26/$C$8)</f>
        <v>0.7</v>
      </c>
    </row>
    <row r="27" spans="2:5" ht="15" customHeight="1" x14ac:dyDescent="0.25">
      <c r="B27" s="50" t="s">
        <v>46</v>
      </c>
      <c r="C27" s="50"/>
      <c r="D27" s="19">
        <f>SUMIF($C$11:$C$22,B27,$D$11:$D$22)</f>
        <v>40000</v>
      </c>
      <c r="E27" s="20">
        <f>IF($C$8=0,0,D27/$C$8)</f>
        <v>0.2</v>
      </c>
    </row>
    <row r="28" spans="2:5" ht="15" customHeight="1" x14ac:dyDescent="0.25">
      <c r="B28" s="50" t="s">
        <v>48</v>
      </c>
      <c r="C28" s="50"/>
      <c r="D28" s="19">
        <f>SUMIF($C$11:$C$22,B28,$D$11:$D$22)</f>
        <v>20000</v>
      </c>
      <c r="E28" s="20">
        <f>IF($C$8=0,0,D28/$C$8)</f>
        <v>0.1</v>
      </c>
    </row>
    <row r="30" spans="2:5" x14ac:dyDescent="0.25">
      <c r="B30" s="1" t="s">
        <v>123</v>
      </c>
      <c r="D30" s="19">
        <f>D11+D16</f>
        <v>48000</v>
      </c>
      <c r="E30" s="20">
        <f>IF($C$8=0,0,D30/$C$8)</f>
        <v>0.24</v>
      </c>
    </row>
    <row r="31" spans="2:5" x14ac:dyDescent="0.25">
      <c r="B31" s="1" t="s">
        <v>124</v>
      </c>
      <c r="D31" s="19">
        <f>D17*12</f>
        <v>144000</v>
      </c>
    </row>
    <row r="32" spans="2:5" x14ac:dyDescent="0.25">
      <c r="B32" s="1" t="s">
        <v>125</v>
      </c>
      <c r="D32" s="19">
        <f>(D21+D22)*12</f>
        <v>240000</v>
      </c>
    </row>
    <row r="33" spans="2:4" x14ac:dyDescent="0.25">
      <c r="B33" s="1" t="s">
        <v>68</v>
      </c>
      <c r="D33" s="26">
        <f>$C$8-D23</f>
        <v>0</v>
      </c>
    </row>
  </sheetData>
  <sheetProtection sheet="1" formatColumns="0" formatRows="0"/>
  <mergeCells count="4">
    <mergeCell ref="B25:C25"/>
    <mergeCell ref="B26:C26"/>
    <mergeCell ref="B27:C27"/>
    <mergeCell ref="B28:C28"/>
  </mergeCells>
  <hyperlinks>
    <hyperlink ref="E2" r:id="rId1" xr:uid="{00000000-0004-0000-0400-000000000000}"/>
  </hyperlinks>
  <pageMargins left="0.75" right="0.75" top="1" bottom="1" header="0.511811023622047" footer="0.5"/>
  <pageSetup paperSize="9" fitToHeight="0" orientation="portrait" horizontalDpi="300" verticalDpi="300"/>
  <headerFooter>
    <oddFooter>&amp;C&amp;"Arial,Regular"&amp;8 Dečija Štednja | decijastednja.rs&amp;R&amp;"Arial,Regular"&amp;8 Strana &amp;P od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E3635-7241-454C-B2CF-5259385A794D}">
  <dimension ref="A1:P40"/>
  <sheetViews>
    <sheetView showGridLines="0" tabSelected="1" workbookViewId="0">
      <selection activeCell="L18" sqref="L18"/>
    </sheetView>
  </sheetViews>
  <sheetFormatPr defaultRowHeight="15" x14ac:dyDescent="0.25"/>
  <cols>
    <col min="1" max="1" width="2.28515625" customWidth="1"/>
    <col min="2" max="2" width="47.5703125" customWidth="1"/>
    <col min="3" max="16" width="13" customWidth="1"/>
  </cols>
  <sheetData>
    <row r="1" spans="1:16" x14ac:dyDescent="0.2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6" ht="20.25" x14ac:dyDescent="0.3">
      <c r="A2" s="30"/>
      <c r="B2" s="31" t="s">
        <v>126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x14ac:dyDescent="0.25">
      <c r="A3" s="30"/>
      <c r="B3" s="42" t="s">
        <v>127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x14ac:dyDescent="0.25">
      <c r="A5" s="30"/>
      <c r="B5" s="34" t="s">
        <v>128</v>
      </c>
      <c r="C5" s="34" t="s">
        <v>129</v>
      </c>
      <c r="D5" s="34" t="s">
        <v>130</v>
      </c>
      <c r="E5" s="34" t="s">
        <v>131</v>
      </c>
      <c r="F5" s="34" t="s">
        <v>132</v>
      </c>
      <c r="G5" s="34" t="s">
        <v>133</v>
      </c>
      <c r="H5" s="34" t="s">
        <v>134</v>
      </c>
      <c r="I5" s="34" t="s">
        <v>135</v>
      </c>
      <c r="J5" s="34" t="s">
        <v>136</v>
      </c>
      <c r="K5" s="34" t="s">
        <v>137</v>
      </c>
      <c r="L5" s="34" t="s">
        <v>138</v>
      </c>
      <c r="M5" s="34" t="s">
        <v>139</v>
      </c>
      <c r="N5" s="34" t="s">
        <v>140</v>
      </c>
      <c r="O5" s="34" t="s">
        <v>50</v>
      </c>
      <c r="P5" s="34" t="s">
        <v>141</v>
      </c>
    </row>
    <row r="6" spans="1:16" x14ac:dyDescent="0.25">
      <c r="A6" s="30"/>
      <c r="B6" s="35" t="s">
        <v>27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x14ac:dyDescent="0.25">
      <c r="A7" s="30"/>
      <c r="B7" s="36" t="str">
        <f>'Mesečni budžet'!B11</f>
        <v>Plata 1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8">
        <f>SUM(C7:N7)</f>
        <v>0</v>
      </c>
      <c r="P7" s="38">
        <f>IF(COUNT(C7:N7)=0,0,AVERAGE(C7:N7))</f>
        <v>0</v>
      </c>
    </row>
    <row r="8" spans="1:16" x14ac:dyDescent="0.25">
      <c r="A8" s="30"/>
      <c r="B8" s="36" t="str">
        <f>'Mesečni budžet'!B12</f>
        <v>Plata 2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8">
        <f>SUM(C8:N8)</f>
        <v>0</v>
      </c>
      <c r="P8" s="38">
        <f>IF(COUNT(C8:N8)=0,0,AVERAGE(C8:N8))</f>
        <v>0</v>
      </c>
    </row>
    <row r="9" spans="1:16" x14ac:dyDescent="0.25">
      <c r="A9" s="30"/>
      <c r="B9" s="36" t="str">
        <f>'Mesečni budžet'!B13</f>
        <v>Dečiji ili roditeljski dodatak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8">
        <f>SUM(C9:N9)</f>
        <v>0</v>
      </c>
      <c r="P9" s="38">
        <f>IF(COUNT(C9:N9)=0,0,AVERAGE(C9:N9))</f>
        <v>0</v>
      </c>
    </row>
    <row r="10" spans="1:16" x14ac:dyDescent="0.25">
      <c r="A10" s="30"/>
      <c r="B10" s="36" t="str">
        <f>'Mesečni budžet'!B14</f>
        <v>Ostala redovna primanja</v>
      </c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8">
        <f>SUM(C10:N10)</f>
        <v>0</v>
      </c>
      <c r="P10" s="38">
        <f>IF(COUNT(C10:N10)=0,0,AVERAGE(C10:N10))</f>
        <v>0</v>
      </c>
    </row>
    <row r="11" spans="1:16" x14ac:dyDescent="0.25">
      <c r="A11" s="30"/>
      <c r="B11" s="39" t="s">
        <v>34</v>
      </c>
      <c r="C11" s="40">
        <f>SUM(C7:C10)</f>
        <v>0</v>
      </c>
      <c r="D11" s="40">
        <f t="shared" ref="D11:N11" si="0">SUM(D7:D10)</f>
        <v>0</v>
      </c>
      <c r="E11" s="40">
        <f t="shared" si="0"/>
        <v>0</v>
      </c>
      <c r="F11" s="40">
        <f t="shared" si="0"/>
        <v>0</v>
      </c>
      <c r="G11" s="40">
        <f t="shared" si="0"/>
        <v>0</v>
      </c>
      <c r="H11" s="40">
        <f t="shared" si="0"/>
        <v>0</v>
      </c>
      <c r="I11" s="40">
        <f t="shared" si="0"/>
        <v>0</v>
      </c>
      <c r="J11" s="40">
        <f t="shared" si="0"/>
        <v>0</v>
      </c>
      <c r="K11" s="40">
        <f t="shared" si="0"/>
        <v>0</v>
      </c>
      <c r="L11" s="40">
        <f t="shared" si="0"/>
        <v>0</v>
      </c>
      <c r="M11" s="40">
        <f t="shared" si="0"/>
        <v>0</v>
      </c>
      <c r="N11" s="40">
        <f t="shared" si="0"/>
        <v>0</v>
      </c>
      <c r="O11" s="40">
        <f>SUM(C11:N11)</f>
        <v>0</v>
      </c>
      <c r="P11" s="40">
        <f>IF(COUNT(C11:N11)=0,0,AVERAGE(C11:N11))</f>
        <v>0</v>
      </c>
    </row>
    <row r="12" spans="1:16" x14ac:dyDescent="0.25">
      <c r="A12" s="30"/>
      <c r="B12" s="30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3"/>
      <c r="P12" s="33"/>
    </row>
    <row r="13" spans="1:16" x14ac:dyDescent="0.25">
      <c r="A13" s="30"/>
      <c r="B13" s="35" t="s">
        <v>35</v>
      </c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x14ac:dyDescent="0.25">
      <c r="A14" s="30"/>
      <c r="B14" s="36" t="str">
        <f>'Mesečni budžet'!B18</f>
        <v>Kirija (ako ne otplaćujete stambeni kredit)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8">
        <f t="shared" ref="O14:O32" si="1">SUM(C14:N14)</f>
        <v>0</v>
      </c>
      <c r="P14" s="38">
        <f t="shared" ref="P14:P32" si="2">IF(COUNT(C14:N14)=0,0,AVERAGE(C14:N14))</f>
        <v>0</v>
      </c>
    </row>
    <row r="15" spans="1:16" x14ac:dyDescent="0.25">
      <c r="A15" s="30"/>
      <c r="B15" s="36" t="str">
        <f>'Mesečni budžet'!B19</f>
        <v>Rate svih kredita (iz lista „Krediti“)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>
        <f t="shared" si="1"/>
        <v>0</v>
      </c>
      <c r="P15" s="38">
        <f t="shared" si="2"/>
        <v>0</v>
      </c>
    </row>
    <row r="16" spans="1:16" x14ac:dyDescent="0.25">
      <c r="A16" s="30"/>
      <c r="B16" s="36" t="str">
        <f>'Mesečni budžet'!B20</f>
        <v>Režije (struja, voda, grejanje, komunalije)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8">
        <f t="shared" si="1"/>
        <v>0</v>
      </c>
      <c r="P16" s="38">
        <f t="shared" si="2"/>
        <v>0</v>
      </c>
    </row>
    <row r="17" spans="1:16" x14ac:dyDescent="0.25">
      <c r="A17" s="30"/>
      <c r="B17" s="36" t="str">
        <f>'Mesečni budžet'!B21</f>
        <v>Internet, TV i telefoni</v>
      </c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8">
        <f t="shared" si="1"/>
        <v>0</v>
      </c>
      <c r="P17" s="38">
        <f t="shared" si="2"/>
        <v>0</v>
      </c>
    </row>
    <row r="18" spans="1:16" x14ac:dyDescent="0.25">
      <c r="A18" s="30"/>
      <c r="B18" s="36" t="str">
        <f>'Mesečni budžet'!B22</f>
        <v>Hrana i higijena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8">
        <f t="shared" si="1"/>
        <v>0</v>
      </c>
      <c r="P18" s="38">
        <f t="shared" si="2"/>
        <v>0</v>
      </c>
    </row>
    <row r="19" spans="1:16" x14ac:dyDescent="0.25">
      <c r="A19" s="30"/>
      <c r="B19" s="36" t="str">
        <f>'Mesečni budžet'!B23</f>
        <v>Prevoz i gorivo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8">
        <f t="shared" si="1"/>
        <v>0</v>
      </c>
      <c r="P19" s="38">
        <f t="shared" si="2"/>
        <v>0</v>
      </c>
    </row>
    <row r="20" spans="1:16" x14ac:dyDescent="0.25">
      <c r="A20" s="30"/>
      <c r="B20" s="36" t="str">
        <f>'Mesečni budžet'!B24</f>
        <v>Vrtić, škola i užina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8">
        <f t="shared" si="1"/>
        <v>0</v>
      </c>
      <c r="P20" s="38">
        <f t="shared" si="2"/>
        <v>0</v>
      </c>
    </row>
    <row r="21" spans="1:16" x14ac:dyDescent="0.25">
      <c r="A21" s="30"/>
      <c r="B21" s="36" t="str">
        <f>'Mesečni budžet'!B25</f>
        <v>Zdravlje i lekovi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8">
        <f t="shared" si="1"/>
        <v>0</v>
      </c>
      <c r="P21" s="38">
        <f t="shared" si="2"/>
        <v>0</v>
      </c>
    </row>
    <row r="22" spans="1:16" x14ac:dyDescent="0.25">
      <c r="A22" s="30"/>
      <c r="B22" s="36" t="str">
        <f>'Mesečni budžet'!B26</f>
        <v>Povremeni troškovi (iz lista „Povremeni troškovi“)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8">
        <f t="shared" si="1"/>
        <v>0</v>
      </c>
      <c r="P22" s="38">
        <f t="shared" si="2"/>
        <v>0</v>
      </c>
    </row>
    <row r="23" spans="1:16" x14ac:dyDescent="0.25">
      <c r="A23" s="30"/>
      <c r="B23" s="36" t="str">
        <f>'Mesečni budžet'!B27</f>
        <v>Odeća i obuća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8">
        <f t="shared" si="1"/>
        <v>0</v>
      </c>
      <c r="P23" s="38">
        <f t="shared" si="2"/>
        <v>0</v>
      </c>
    </row>
    <row r="24" spans="1:16" x14ac:dyDescent="0.25">
      <c r="A24" s="30"/>
      <c r="B24" s="36" t="str">
        <f>'Mesečni budžet'!B28</f>
        <v>Treninzi i aktivnosti dece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8">
        <f t="shared" si="1"/>
        <v>0</v>
      </c>
      <c r="P24" s="38">
        <f t="shared" si="2"/>
        <v>0</v>
      </c>
    </row>
    <row r="25" spans="1:16" x14ac:dyDescent="0.25">
      <c r="A25" s="30"/>
      <c r="B25" s="36" t="str">
        <f>'Mesečni budžet'!B29</f>
        <v>Džeparac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8">
        <f t="shared" si="1"/>
        <v>0</v>
      </c>
      <c r="P25" s="38">
        <f t="shared" si="2"/>
        <v>0</v>
      </c>
    </row>
    <row r="26" spans="1:16" x14ac:dyDescent="0.25">
      <c r="A26" s="30"/>
      <c r="B26" s="36" t="str">
        <f>'Mesečni budžet'!B30</f>
        <v>Izlasci i restorani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8">
        <f t="shared" si="1"/>
        <v>0</v>
      </c>
      <c r="P26" s="38">
        <f t="shared" si="2"/>
        <v>0</v>
      </c>
    </row>
    <row r="27" spans="1:16" x14ac:dyDescent="0.25">
      <c r="A27" s="30"/>
      <c r="B27" s="36" t="str">
        <f>'Mesečni budžet'!B31</f>
        <v>Pokloni, hobiji i pretplate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8">
        <f t="shared" si="1"/>
        <v>0</v>
      </c>
      <c r="P27" s="38">
        <f t="shared" si="2"/>
        <v>0</v>
      </c>
    </row>
    <row r="28" spans="1:16" x14ac:dyDescent="0.25">
      <c r="A28" s="30"/>
      <c r="B28" s="36" t="str">
        <f>'Mesečni budžet'!B32</f>
        <v>Ostalo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8">
        <f t="shared" si="1"/>
        <v>0</v>
      </c>
      <c r="P28" s="38">
        <f t="shared" si="2"/>
        <v>0</v>
      </c>
    </row>
    <row r="29" spans="1:16" x14ac:dyDescent="0.25">
      <c r="A29" s="30"/>
      <c r="B29" s="36" t="str">
        <f>'Mesečni budžet'!B33</f>
        <v>Rezervni fond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8">
        <f t="shared" si="1"/>
        <v>0</v>
      </c>
      <c r="P29" s="38">
        <f t="shared" si="2"/>
        <v>0</v>
      </c>
    </row>
    <row r="30" spans="1:16" x14ac:dyDescent="0.25">
      <c r="A30" s="30"/>
      <c r="B30" s="36" t="str">
        <f>'Mesečni budžet'!B34</f>
        <v>Štednja za decu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8">
        <f t="shared" si="1"/>
        <v>0</v>
      </c>
      <c r="P30" s="38">
        <f t="shared" si="2"/>
        <v>0</v>
      </c>
    </row>
    <row r="31" spans="1:16" x14ac:dyDescent="0.25">
      <c r="A31" s="30"/>
      <c r="B31" s="36" t="str">
        <f>'Mesečni budžet'!B35</f>
        <v>Prevremena otplata duga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8">
        <f t="shared" si="1"/>
        <v>0</v>
      </c>
      <c r="P31" s="38">
        <f t="shared" si="2"/>
        <v>0</v>
      </c>
    </row>
    <row r="32" spans="1:16" x14ac:dyDescent="0.25">
      <c r="A32" s="30"/>
      <c r="B32" s="39" t="s">
        <v>67</v>
      </c>
      <c r="C32" s="40">
        <f>SUM(C14:C31)</f>
        <v>0</v>
      </c>
      <c r="D32" s="40">
        <f t="shared" ref="D32:N32" si="3">SUM(D14:D31)</f>
        <v>0</v>
      </c>
      <c r="E32" s="40">
        <f t="shared" si="3"/>
        <v>0</v>
      </c>
      <c r="F32" s="40">
        <f t="shared" si="3"/>
        <v>0</v>
      </c>
      <c r="G32" s="40">
        <f t="shared" si="3"/>
        <v>0</v>
      </c>
      <c r="H32" s="40">
        <f t="shared" si="3"/>
        <v>0</v>
      </c>
      <c r="I32" s="40">
        <f t="shared" si="3"/>
        <v>0</v>
      </c>
      <c r="J32" s="40">
        <f t="shared" si="3"/>
        <v>0</v>
      </c>
      <c r="K32" s="40">
        <f t="shared" si="3"/>
        <v>0</v>
      </c>
      <c r="L32" s="40">
        <f t="shared" si="3"/>
        <v>0</v>
      </c>
      <c r="M32" s="40">
        <f t="shared" si="3"/>
        <v>0</v>
      </c>
      <c r="N32" s="40">
        <f t="shared" si="3"/>
        <v>0</v>
      </c>
      <c r="O32" s="40">
        <f t="shared" si="1"/>
        <v>0</v>
      </c>
      <c r="P32" s="40">
        <f t="shared" si="2"/>
        <v>0</v>
      </c>
    </row>
    <row r="33" spans="1:16" x14ac:dyDescent="0.25">
      <c r="A33" s="30"/>
      <c r="B33" s="30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3"/>
      <c r="P33" s="33"/>
    </row>
    <row r="34" spans="1:16" x14ac:dyDescent="0.25">
      <c r="A34" s="30"/>
      <c r="B34" s="39" t="s">
        <v>142</v>
      </c>
      <c r="C34" s="40">
        <f>C11-C32</f>
        <v>0</v>
      </c>
      <c r="D34" s="40">
        <f t="shared" ref="D34:N34" si="4">D11-D32</f>
        <v>0</v>
      </c>
      <c r="E34" s="40">
        <f t="shared" si="4"/>
        <v>0</v>
      </c>
      <c r="F34" s="40">
        <f t="shared" si="4"/>
        <v>0</v>
      </c>
      <c r="G34" s="40">
        <f t="shared" si="4"/>
        <v>0</v>
      </c>
      <c r="H34" s="40">
        <f t="shared" si="4"/>
        <v>0</v>
      </c>
      <c r="I34" s="40">
        <f t="shared" si="4"/>
        <v>0</v>
      </c>
      <c r="J34" s="40">
        <f t="shared" si="4"/>
        <v>0</v>
      </c>
      <c r="K34" s="40">
        <f t="shared" si="4"/>
        <v>0</v>
      </c>
      <c r="L34" s="40">
        <f t="shared" si="4"/>
        <v>0</v>
      </c>
      <c r="M34" s="40">
        <f t="shared" si="4"/>
        <v>0</v>
      </c>
      <c r="N34" s="40">
        <f t="shared" si="4"/>
        <v>0</v>
      </c>
      <c r="O34" s="40">
        <f>SUM(C34:N34)</f>
        <v>0</v>
      </c>
      <c r="P34" s="40">
        <f>IF(COUNT(C34:N34)=0,0,AVERAGE(C34:N34))</f>
        <v>0</v>
      </c>
    </row>
    <row r="35" spans="1:16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</row>
    <row r="36" spans="1:16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</row>
    <row r="37" spans="1:16" x14ac:dyDescent="0.2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</row>
    <row r="38" spans="1:16" x14ac:dyDescent="0.2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</row>
    <row r="39" spans="1:16" x14ac:dyDescent="0.25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</row>
    <row r="40" spans="1:16" x14ac:dyDescent="0.25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Uputstvo</vt:lpstr>
      <vt:lpstr>Mesečni budžet</vt:lpstr>
      <vt:lpstr>Povremeni troškovi</vt:lpstr>
      <vt:lpstr>Krediti</vt:lpstr>
      <vt:lpstr>Primer</vt:lpstr>
      <vt:lpstr>Grafikoni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Kućni budžet: tabela za porodicu</dc:title>
  <dc:subject>Planiranje porodičnog budžeta</dc:subject>
  <dc:creator>Dečija Štednja</dc:creator>
  <cp:keywords>kućni budžet tabela porodični budžet štednja krediti</cp:keywords>
  <dc:description>Besplatan šablon Dečije Štednje. decijastednja.rs</dc:description>
  <cp:lastModifiedBy>Rados Stojanovic</cp:lastModifiedBy>
  <cp:revision>0</cp:revision>
  <dcterms:created xsi:type="dcterms:W3CDTF">2026-10-06T11:28:50Z</dcterms:created>
  <dcterms:modified xsi:type="dcterms:W3CDTF">2026-10-09T08:48:45Z</dcterms:modified>
  <dc:language>en-US</dc:language>
</cp:coreProperties>
</file>